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OZPOČTOVÁNÍ\ROZPOČTY 2021\ASMO\Senior centrum\"/>
    </mc:Choice>
  </mc:AlternateContent>
  <xr:revisionPtr revIDLastSave="0" documentId="8_{05F31AD9-37E9-4A00-A8D8-8EB1DB6484DC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D.2.1.C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D.2.1.C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D.2.1.C Pol'!$A$1:$X$138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19" i="1" s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H39" i="1" s="1"/>
  <c r="H42" i="1" s="1"/>
  <c r="F39" i="1"/>
  <c r="G128" i="12"/>
  <c r="K8" i="12"/>
  <c r="Q8" i="12"/>
  <c r="G9" i="12"/>
  <c r="G8" i="12" s="1"/>
  <c r="I9" i="12"/>
  <c r="I8" i="12" s="1"/>
  <c r="K9" i="12"/>
  <c r="O9" i="12"/>
  <c r="O8" i="12" s="1"/>
  <c r="Q9" i="12"/>
  <c r="V9" i="12"/>
  <c r="V8" i="12" s="1"/>
  <c r="G11" i="12"/>
  <c r="G12" i="12"/>
  <c r="I12" i="12"/>
  <c r="I11" i="12" s="1"/>
  <c r="K12" i="12"/>
  <c r="M12" i="12"/>
  <c r="M11" i="12" s="1"/>
  <c r="O12" i="12"/>
  <c r="Q12" i="12"/>
  <c r="Q11" i="12" s="1"/>
  <c r="V12" i="12"/>
  <c r="V11" i="12" s="1"/>
  <c r="G13" i="12"/>
  <c r="I13" i="12"/>
  <c r="K13" i="12"/>
  <c r="K11" i="12" s="1"/>
  <c r="M13" i="12"/>
  <c r="O13" i="12"/>
  <c r="O11" i="12" s="1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7" i="12"/>
  <c r="G16" i="12" s="1"/>
  <c r="I17" i="12"/>
  <c r="I16" i="12" s="1"/>
  <c r="K17" i="12"/>
  <c r="K16" i="12" s="1"/>
  <c r="O17" i="12"/>
  <c r="Q17" i="12"/>
  <c r="V17" i="12"/>
  <c r="V16" i="12" s="1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O16" i="12" s="1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Q16" i="12" s="1"/>
  <c r="V25" i="12"/>
  <c r="G27" i="12"/>
  <c r="M27" i="12" s="1"/>
  <c r="I27" i="12"/>
  <c r="I26" i="12" s="1"/>
  <c r="K27" i="12"/>
  <c r="K26" i="12" s="1"/>
  <c r="O27" i="12"/>
  <c r="O26" i="12" s="1"/>
  <c r="Q27" i="12"/>
  <c r="V27" i="12"/>
  <c r="G29" i="12"/>
  <c r="G26" i="12" s="1"/>
  <c r="I29" i="12"/>
  <c r="K29" i="12"/>
  <c r="O29" i="12"/>
  <c r="Q29" i="12"/>
  <c r="V29" i="12"/>
  <c r="G31" i="12"/>
  <c r="I31" i="12"/>
  <c r="K31" i="12"/>
  <c r="M31" i="12"/>
  <c r="O31" i="12"/>
  <c r="Q31" i="12"/>
  <c r="Q26" i="12" s="1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V26" i="12" s="1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2" i="12"/>
  <c r="I42" i="12"/>
  <c r="K42" i="12"/>
  <c r="M42" i="12"/>
  <c r="O42" i="12"/>
  <c r="Q42" i="12"/>
  <c r="V42" i="12"/>
  <c r="O43" i="12"/>
  <c r="G44" i="12"/>
  <c r="M44" i="12" s="1"/>
  <c r="M43" i="12" s="1"/>
  <c r="I44" i="12"/>
  <c r="I43" i="12" s="1"/>
  <c r="K44" i="12"/>
  <c r="K43" i="12" s="1"/>
  <c r="O44" i="12"/>
  <c r="Q44" i="12"/>
  <c r="Q43" i="12" s="1"/>
  <c r="V44" i="12"/>
  <c r="G45" i="12"/>
  <c r="M45" i="12" s="1"/>
  <c r="I45" i="12"/>
  <c r="K45" i="12"/>
  <c r="O45" i="12"/>
  <c r="Q45" i="12"/>
  <c r="V45" i="12"/>
  <c r="V43" i="12" s="1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O52" i="12"/>
  <c r="G53" i="12"/>
  <c r="M53" i="12" s="1"/>
  <c r="M52" i="12" s="1"/>
  <c r="I53" i="12"/>
  <c r="I52" i="12" s="1"/>
  <c r="K53" i="12"/>
  <c r="K52" i="12" s="1"/>
  <c r="O53" i="12"/>
  <c r="Q53" i="12"/>
  <c r="Q52" i="12" s="1"/>
  <c r="V53" i="12"/>
  <c r="G54" i="12"/>
  <c r="M54" i="12" s="1"/>
  <c r="I54" i="12"/>
  <c r="K54" i="12"/>
  <c r="O54" i="12"/>
  <c r="Q54" i="12"/>
  <c r="V54" i="12"/>
  <c r="V52" i="12" s="1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60" i="12"/>
  <c r="G59" i="12" s="1"/>
  <c r="I60" i="12"/>
  <c r="I59" i="12" s="1"/>
  <c r="K60" i="12"/>
  <c r="O60" i="12"/>
  <c r="O59" i="12" s="1"/>
  <c r="Q60" i="12"/>
  <c r="V60" i="12"/>
  <c r="V59" i="12" s="1"/>
  <c r="G61" i="12"/>
  <c r="M61" i="12" s="1"/>
  <c r="I61" i="12"/>
  <c r="K61" i="12"/>
  <c r="K59" i="12" s="1"/>
  <c r="O61" i="12"/>
  <c r="Q61" i="12"/>
  <c r="Q59" i="12" s="1"/>
  <c r="V61" i="12"/>
  <c r="G62" i="12"/>
  <c r="I62" i="12"/>
  <c r="K62" i="12"/>
  <c r="M62" i="12"/>
  <c r="O62" i="12"/>
  <c r="Q62" i="12"/>
  <c r="V62" i="12"/>
  <c r="G64" i="12"/>
  <c r="M64" i="12" s="1"/>
  <c r="I64" i="12"/>
  <c r="I63" i="12" s="1"/>
  <c r="K64" i="12"/>
  <c r="K63" i="12" s="1"/>
  <c r="O64" i="12"/>
  <c r="O63" i="12" s="1"/>
  <c r="Q64" i="12"/>
  <c r="Q63" i="12" s="1"/>
  <c r="V64" i="12"/>
  <c r="G65" i="12"/>
  <c r="I65" i="12"/>
  <c r="K65" i="12"/>
  <c r="M65" i="12"/>
  <c r="O65" i="12"/>
  <c r="Q65" i="12"/>
  <c r="V65" i="12"/>
  <c r="V63" i="12" s="1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1" i="12"/>
  <c r="G70" i="12" s="1"/>
  <c r="I71" i="12"/>
  <c r="I70" i="12" s="1"/>
  <c r="K71" i="12"/>
  <c r="O71" i="12"/>
  <c r="O70" i="12" s="1"/>
  <c r="Q71" i="12"/>
  <c r="V71" i="12"/>
  <c r="G72" i="12"/>
  <c r="M72" i="12" s="1"/>
  <c r="I72" i="12"/>
  <c r="K72" i="12"/>
  <c r="O72" i="12"/>
  <c r="Q72" i="12"/>
  <c r="Q70" i="12" s="1"/>
  <c r="V72" i="12"/>
  <c r="G73" i="12"/>
  <c r="I73" i="12"/>
  <c r="K73" i="12"/>
  <c r="K70" i="12" s="1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V70" i="12" s="1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8" i="12"/>
  <c r="G87" i="12" s="1"/>
  <c r="I88" i="12"/>
  <c r="I87" i="12" s="1"/>
  <c r="K88" i="12"/>
  <c r="O88" i="12"/>
  <c r="O87" i="12" s="1"/>
  <c r="Q88" i="12"/>
  <c r="V88" i="12"/>
  <c r="G89" i="12"/>
  <c r="M89" i="12" s="1"/>
  <c r="I89" i="12"/>
  <c r="K89" i="12"/>
  <c r="O89" i="12"/>
  <c r="Q89" i="12"/>
  <c r="Q87" i="12" s="1"/>
  <c r="V89" i="12"/>
  <c r="G90" i="12"/>
  <c r="I90" i="12"/>
  <c r="K90" i="12"/>
  <c r="K87" i="12" s="1"/>
  <c r="M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V87" i="12" s="1"/>
  <c r="G96" i="12"/>
  <c r="M96" i="12" s="1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Q112" i="12"/>
  <c r="G113" i="12"/>
  <c r="G112" i="12" s="1"/>
  <c r="I113" i="12"/>
  <c r="K113" i="12"/>
  <c r="K112" i="12" s="1"/>
  <c r="O113" i="12"/>
  <c r="O112" i="12" s="1"/>
  <c r="Q113" i="12"/>
  <c r="V113" i="12"/>
  <c r="V112" i="12" s="1"/>
  <c r="G114" i="12"/>
  <c r="M114" i="12" s="1"/>
  <c r="I114" i="12"/>
  <c r="K114" i="12"/>
  <c r="O114" i="12"/>
  <c r="Q114" i="12"/>
  <c r="V114" i="12"/>
  <c r="G115" i="12"/>
  <c r="M115" i="12" s="1"/>
  <c r="I115" i="12"/>
  <c r="I112" i="12" s="1"/>
  <c r="K115" i="12"/>
  <c r="O115" i="12"/>
  <c r="Q115" i="12"/>
  <c r="V115" i="12"/>
  <c r="G116" i="12"/>
  <c r="I116" i="12"/>
  <c r="K116" i="12"/>
  <c r="M116" i="12"/>
  <c r="O116" i="12"/>
  <c r="Q116" i="12"/>
  <c r="V116" i="12"/>
  <c r="K118" i="12"/>
  <c r="V118" i="12"/>
  <c r="G119" i="12"/>
  <c r="G118" i="12" s="1"/>
  <c r="I119" i="12"/>
  <c r="I118" i="12" s="1"/>
  <c r="K119" i="12"/>
  <c r="M119" i="12"/>
  <c r="M118" i="12" s="1"/>
  <c r="O119" i="12"/>
  <c r="O118" i="12" s="1"/>
  <c r="Q119" i="12"/>
  <c r="Q118" i="12" s="1"/>
  <c r="V119" i="12"/>
  <c r="G120" i="12"/>
  <c r="O120" i="12"/>
  <c r="G121" i="12"/>
  <c r="I121" i="12"/>
  <c r="I120" i="12" s="1"/>
  <c r="K121" i="12"/>
  <c r="K120" i="12" s="1"/>
  <c r="M121" i="12"/>
  <c r="M120" i="12" s="1"/>
  <c r="O121" i="12"/>
  <c r="Q121" i="12"/>
  <c r="Q120" i="12" s="1"/>
  <c r="V121" i="12"/>
  <c r="V120" i="12" s="1"/>
  <c r="G122" i="12"/>
  <c r="M122" i="12" s="1"/>
  <c r="I122" i="12"/>
  <c r="K122" i="12"/>
  <c r="O122" i="12"/>
  <c r="Q122" i="12"/>
  <c r="V122" i="12"/>
  <c r="G123" i="12"/>
  <c r="G124" i="12"/>
  <c r="M124" i="12" s="1"/>
  <c r="M123" i="12" s="1"/>
  <c r="I124" i="12"/>
  <c r="I123" i="12" s="1"/>
  <c r="K124" i="12"/>
  <c r="K123" i="12" s="1"/>
  <c r="O124" i="12"/>
  <c r="O123" i="12" s="1"/>
  <c r="Q124" i="12"/>
  <c r="Q123" i="12" s="1"/>
  <c r="V124" i="12"/>
  <c r="V123" i="12" s="1"/>
  <c r="G125" i="12"/>
  <c r="I125" i="12"/>
  <c r="K125" i="12"/>
  <c r="M125" i="12"/>
  <c r="O125" i="12"/>
  <c r="Q125" i="12"/>
  <c r="V125" i="12"/>
  <c r="AE128" i="12"/>
  <c r="I20" i="1"/>
  <c r="I18" i="1"/>
  <c r="I17" i="1"/>
  <c r="I16" i="1"/>
  <c r="F42" i="1"/>
  <c r="G42" i="1"/>
  <c r="G25" i="1" s="1"/>
  <c r="A25" i="1" s="1"/>
  <c r="A26" i="1" s="1"/>
  <c r="G26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I63" i="1" l="1"/>
  <c r="J62" i="1" s="1"/>
  <c r="G28" i="1"/>
  <c r="G23" i="1"/>
  <c r="M63" i="12"/>
  <c r="G63" i="12"/>
  <c r="AF128" i="12"/>
  <c r="M60" i="12"/>
  <c r="M59" i="12" s="1"/>
  <c r="M113" i="12"/>
  <c r="M112" i="12" s="1"/>
  <c r="M17" i="12"/>
  <c r="M16" i="12" s="1"/>
  <c r="M88" i="12"/>
  <c r="M87" i="12" s="1"/>
  <c r="M71" i="12"/>
  <c r="M70" i="12" s="1"/>
  <c r="G52" i="12"/>
  <c r="G43" i="12"/>
  <c r="M9" i="12"/>
  <c r="M8" i="12" s="1"/>
  <c r="M29" i="12"/>
  <c r="M26" i="12" s="1"/>
  <c r="I21" i="1"/>
  <c r="I39" i="1"/>
  <c r="I42" i="1" s="1"/>
  <c r="J60" i="1" l="1"/>
  <c r="J49" i="1"/>
  <c r="J61" i="1"/>
  <c r="J53" i="1"/>
  <c r="J57" i="1"/>
  <c r="J54" i="1"/>
  <c r="J50" i="1"/>
  <c r="J58" i="1"/>
  <c r="J51" i="1"/>
  <c r="J59" i="1"/>
  <c r="J52" i="1"/>
  <c r="J55" i="1"/>
  <c r="J56" i="1"/>
  <c r="A23" i="1"/>
  <c r="A24" i="1" s="1"/>
  <c r="G24" i="1" s="1"/>
  <c r="A27" i="1" s="1"/>
  <c r="A29" i="1" s="1"/>
  <c r="G29" i="1" s="1"/>
  <c r="G27" i="1" s="1"/>
  <c r="J39" i="1"/>
  <c r="J42" i="1" s="1"/>
  <c r="J41" i="1"/>
  <c r="J40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4D077174-76E6-41D6-9F4A-B5C1B82A694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2FD97CE-FB62-4FF5-A753-70FB85234A1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<sst xmlns="http://schemas.openxmlformats.org/spreadsheetml/2006/main" count="915" uniqueCount="349">
  <si>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</si>
  <si>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</si>
  <si>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</si>
  <si>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</si>
  <si>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</si>
  <si>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</si>
  <si>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</si>
  <si>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</si>
  <si>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</si>
  <si>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</si>
  <si>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</si>
  <si>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</si>
  <si>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</si>
  <si>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</si>
  <si>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</si>
  <si>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</si>
  <si>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</si>
  <si>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</si>
  <si>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</si>
  <si>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</si>
  <si>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</si>
  <si>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</si>
  <si>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</si>
  <si>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</si>
  <si>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</si>
  <si>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</si>
  <si>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</si>
  <si>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</si>
  <si>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</si>
  <si>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</si>
  <si>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</si>
  <si>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</si>
  <si>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</si>
  <si>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</si>
  <si>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</si>
  <si>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</si>
  <si>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</si>
  <si>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</si>
  <si>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</si>
  <si>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</si>
  <si>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</si>
  <si>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</si>
  <si>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</si>
  <si>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D.2.1.C</t>
  </si>
  <si>
    <t>Ústřední vytápění, plynoinstalace - I.etapa</t>
  </si>
  <si>
    <t>01</t>
  </si>
  <si>
    <t>VYTÁPĚNÍ</t>
  </si>
  <si>
    <t>Objekt:</t>
  </si>
  <si>
    <t>Rozpočet:</t>
  </si>
  <si>
    <t>AS21/04</t>
  </si>
  <si>
    <t>Senior centrum Blansko</t>
  </si>
  <si>
    <t>SENIOR centrum Blansko, příspěvková organizace</t>
  </si>
  <si>
    <t>Pod Sanatorkou 2363/3</t>
  </si>
  <si>
    <t>Blansko</t>
  </si>
  <si>
    <t>67801</t>
  </si>
  <si>
    <t>70997241</t>
  </si>
  <si>
    <t>Stavba</t>
  </si>
  <si>
    <t>Celkem za stavbu</t>
  </si>
  <si>
    <t>CZK</t>
  </si>
  <si>
    <t>Rekapitulace dílů</t>
  </si>
  <si>
    <t>Typ dílu</t>
  </si>
  <si>
    <t>63</t>
  </si>
  <si>
    <t>Podlahy a podlahové konstrukce</t>
  </si>
  <si>
    <t>700</t>
  </si>
  <si>
    <t>HZS - hodinové zúčtovací sazby, zkoušky, revize</t>
  </si>
  <si>
    <t>700B</t>
  </si>
  <si>
    <t>Demontáže</t>
  </si>
  <si>
    <t>713</t>
  </si>
  <si>
    <t>Izolace tepelné</t>
  </si>
  <si>
    <t>721</t>
  </si>
  <si>
    <t>Vnitřní kanalizace</t>
  </si>
  <si>
    <t>731</t>
  </si>
  <si>
    <t>Kotelny</t>
  </si>
  <si>
    <t>731-1</t>
  </si>
  <si>
    <t>Odkouření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</si>
  <si>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</si>
  <si>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</si>
  <si>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</si>
  <si>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</si>
  <si>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</si>
  <si>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</si>
  <si>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</si>
  <si>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</si>
  <si>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M21</t>
  </si>
  <si>
    <t>Elektromontáže</t>
  </si>
  <si>
    <t>VN</t>
  </si>
  <si>
    <t>ON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</si>
  <si>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</si>
  <si>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</si>
  <si>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</si>
  <si>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</si>
  <si>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</si>
  <si>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</si>
  <si>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</si>
  <si>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</si>
  <si>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</si>
  <si>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</si>
  <si>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</si>
  <si>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</si>
  <si>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</si>
  <si>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</si>
  <si>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</si>
  <si>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</si>
  <si>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</si>
  <si>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</si>
  <si>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</si>
  <si>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</si>
  <si>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</si>
  <si>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</si>
  <si>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</si>
  <si>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</si>
  <si>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</si>
  <si>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</si>
  <si>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</si>
  <si>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</si>
  <si>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278382554R00</t>
  </si>
  <si>
    <t>Základy pod stroje do 5 m3, ŽB C 25/30, slož. 4</t>
  </si>
  <si>
    <t>m3</t>
  </si>
  <si>
    <t>RTS 21/ I</t>
  </si>
  <si>
    <t>Práce</t>
  </si>
  <si>
    <t>POL1_</t>
  </si>
  <si>
    <t>doplnění základu pod kotel : 0,25</t>
  </si>
  <si>
    <t>VV</t>
  </si>
  <si>
    <t>735009001</t>
  </si>
  <si>
    <t>Chemické čištění otopné soustavy  - viz. samostatná příloha</t>
  </si>
  <si>
    <t>kpl.</t>
  </si>
  <si>
    <t>Vlastní</t>
  </si>
  <si>
    <t>Indiv</t>
  </si>
  <si>
    <t>R04</t>
  </si>
  <si>
    <t>Uvedení kotlů do provozu, zaškolení obsluhy</t>
  </si>
  <si>
    <t>904      R02</t>
  </si>
  <si>
    <t>Hzs-zkousky v ramci montaz.praci Topná zkouška</t>
  </si>
  <si>
    <t>h</t>
  </si>
  <si>
    <t>Prav.M</t>
  </si>
  <si>
    <t>HZS</t>
  </si>
  <si>
    <t>POL10_</t>
  </si>
  <si>
    <t>909      R02</t>
  </si>
  <si>
    <t>Hzs-koordinace s ostatními profesemi</t>
  </si>
  <si>
    <t>713300822R00</t>
  </si>
  <si>
    <t>Odstranění tepelné izolace z pásů ploch tvarových</t>
  </si>
  <si>
    <t>m2</t>
  </si>
  <si>
    <t>dem.izolace rozdělovače : 5,0</t>
  </si>
  <si>
    <t>723120805R00</t>
  </si>
  <si>
    <t>Demontáž potrubí svařovaného závitového DN 25-50</t>
  </si>
  <si>
    <t>m</t>
  </si>
  <si>
    <t>731201815R00</t>
  </si>
  <si>
    <t>Demontáž kotlů ocel.poloautomat. do 290 kW</t>
  </si>
  <si>
    <t>kus</t>
  </si>
  <si>
    <t>731391813R00</t>
  </si>
  <si>
    <t>Vypouštění vody z kotlů samospádem do 20 m2</t>
  </si>
  <si>
    <t>731890801R00</t>
  </si>
  <si>
    <t>Přemístění vybouraných hmot - kotelny, H do 6 m</t>
  </si>
  <si>
    <t>t</t>
  </si>
  <si>
    <t>733120819R00</t>
  </si>
  <si>
    <t>Demontáž potrubí z hladkých trubek D 60,3</t>
  </si>
  <si>
    <t>733120832R00</t>
  </si>
  <si>
    <t>Demontáž potrubí z hladkých trubek D 133</t>
  </si>
  <si>
    <t>764454803RSP</t>
  </si>
  <si>
    <t>Demontáž odvodu spalin</t>
  </si>
  <si>
    <t>713311221R00</t>
  </si>
  <si>
    <t>Izolace tepelné těles ploch tvarových LSP 1vrstvá</t>
  </si>
  <si>
    <t>montáž izolace rozdělovače : 5,0</t>
  </si>
  <si>
    <t>722182004RT2</t>
  </si>
  <si>
    <t>Montáž izol.skruží na potrubí přímé DN 40,sam.spoj samolepicí spoj a příčné stažení páskou</t>
  </si>
  <si>
    <t>6+5</t>
  </si>
  <si>
    <t>722182006RT2</t>
  </si>
  <si>
    <t>Montáž izol.skruží na potrubí přímé DN 80,sam.spoj samolepicí spoj a příčné stažení páskou</t>
  </si>
  <si>
    <t>722182008RT2</t>
  </si>
  <si>
    <t>Montáž izol.skruží na potrubí přímé DN110,sam.spoj samolepicí spoj a příčné stažení páskou</t>
  </si>
  <si>
    <t>722182008R13</t>
  </si>
  <si>
    <t>Montáž izol.skruží na potrubí přímé DN150,sam.spoj samolepicí spoj a příčné stažení páskou</t>
  </si>
  <si>
    <t>28323361R</t>
  </si>
  <si>
    <t>Páska lepicí DAPE 5 cm x 100 m AL fólie</t>
  </si>
  <si>
    <t>SPCM</t>
  </si>
  <si>
    <t>Specifikace</t>
  </si>
  <si>
    <t>POL3_</t>
  </si>
  <si>
    <t>631433203R</t>
  </si>
  <si>
    <t>Pouzdro potrubní Thermo-teK PS Eco AluR 35/30 mm vinuté z minerální vlny opatřené folií s Al vrstvou a armovanou sítí</t>
  </si>
  <si>
    <t>631433305R</t>
  </si>
  <si>
    <t>Pouzdro potrubní Thermo-teK PS Eco AluR 48/40 mm vinuté z minerální vlny opatřené folií s Al vrstvou a armovanou sítí</t>
  </si>
  <si>
    <t>631433611R</t>
  </si>
  <si>
    <t>Pouzdro potrubní Thermo-teK PS Eco AluR 89/70 mm vinuté z minerální vlny opatřené folií s Al vrstvou a armovanou sítí</t>
  </si>
  <si>
    <t>631433713R</t>
  </si>
  <si>
    <t>Pouzdro potrubní Thermo-teK PS Eco AluR 108/80 mm vinuté z minerální vlny opatřené folií s Al vrstvou a armovanou sítí</t>
  </si>
  <si>
    <t>631433815R</t>
  </si>
  <si>
    <t>Pouzdro potrubní Thermo-teK PS Eco AluR 133/100 mm vinuté z minerální vlny opatřené folií s Al vrstvou a armovanou sítí</t>
  </si>
  <si>
    <t>63151674R</t>
  </si>
  <si>
    <t>Pás lamelový ORSTECH LSP H  2300x1000x100 mm</t>
  </si>
  <si>
    <t>Odkaz na mn. položky pořadí 14 : 5,00000*1,2</t>
  </si>
  <si>
    <t>998713201R00</t>
  </si>
  <si>
    <t>Přesun hmot pro izolace tepelné, výšky do 6 m</t>
  </si>
  <si>
    <t>Přesun hmot</t>
  </si>
  <si>
    <t>POL7_</t>
  </si>
  <si>
    <t>721170962R00</t>
  </si>
  <si>
    <t>Oprava - propojení dosavadního potrubí PVC D 63</t>
  </si>
  <si>
    <t>721176101R00</t>
  </si>
  <si>
    <t>Potrubí HT připojovací D 32 x 1,8 mm</t>
  </si>
  <si>
    <t>721194103R00</t>
  </si>
  <si>
    <t>Vyvedení odpadních výpustek D 32 x 1,8</t>
  </si>
  <si>
    <t>721290111R00</t>
  </si>
  <si>
    <t>Zkouška těsnosti kanalizace vodou DN 125</t>
  </si>
  <si>
    <t>722190504R00</t>
  </si>
  <si>
    <t>Přípojky odsávací DN 32</t>
  </si>
  <si>
    <t>soubor</t>
  </si>
  <si>
    <t>montáž/dopojení neutral.boxu : 1</t>
  </si>
  <si>
    <t>48481579S</t>
  </si>
  <si>
    <t>Přísl. kotle - neutralizač. zařízení, stanice NEOP do 650kW</t>
  </si>
  <si>
    <t>998721101R00</t>
  </si>
  <si>
    <t>Přesun hmot pro vnitřní kanalizaci, výšky do 6 m</t>
  </si>
  <si>
    <t>731341150R00</t>
  </si>
  <si>
    <t>Hadice napouštěcí pryžové D 25/35</t>
  </si>
  <si>
    <t>731249129R30</t>
  </si>
  <si>
    <t>Montáž kotle ocel.teplov.,kapalina/plyn do 300 kW</t>
  </si>
  <si>
    <t>43632450N</t>
  </si>
  <si>
    <t>Příslušenství ke kotlům - komunikační modul pro SGB</t>
  </si>
  <si>
    <t>43632450X</t>
  </si>
  <si>
    <t>Příslušenství ke kotlům - teplotní čidlo QAD36</t>
  </si>
  <si>
    <t>48417311014110</t>
  </si>
  <si>
    <t>Kotel kondenzační plynový Brötje SGB 300 E</t>
  </si>
  <si>
    <t>998731101R00</t>
  </si>
  <si>
    <t>Přesun hmot pro kotelny, výšky do 6 m</t>
  </si>
  <si>
    <t>731412585KPL</t>
  </si>
  <si>
    <t>Vložkování komínů</t>
  </si>
  <si>
    <t>sada</t>
  </si>
  <si>
    <t>4848135499R</t>
  </si>
  <si>
    <t>Materiál pro vlož.kom. RICOM gas</t>
  </si>
  <si>
    <t>998731202R00</t>
  </si>
  <si>
    <t>Přesun hmot pro kotelny, výšky do 12 m</t>
  </si>
  <si>
    <t>732349106R00</t>
  </si>
  <si>
    <t>Montáž anuloidu VI - průtok 50 m3/hod</t>
  </si>
  <si>
    <t>732429113R00</t>
  </si>
  <si>
    <t>Montáž čerpadel oběhových spirálních, DN 50</t>
  </si>
  <si>
    <t>42640210G</t>
  </si>
  <si>
    <t>Čerpadlo elektron. DAB EVOPLUS D60/240.50M</t>
  </si>
  <si>
    <t>4848165105R</t>
  </si>
  <si>
    <t>Hydraulický vyrovnávač dyn.tlaků HVDT 5 svařenec, vč. izolace</t>
  </si>
  <si>
    <t>90001393823T</t>
  </si>
  <si>
    <t>Příslušenství k exp. nádobám  - bezpečnostní kulový uzávěr se zajištěním 1"</t>
  </si>
  <si>
    <t>PT</t>
  </si>
  <si>
    <t>998732101R00</t>
  </si>
  <si>
    <t>Přesun hmot pro strojovny, výšky do 6 m</t>
  </si>
  <si>
    <t>733111115R00</t>
  </si>
  <si>
    <t>Potrubí závit. bezešvé běžné v kotelnách DN 25</t>
  </si>
  <si>
    <t>733111117R00</t>
  </si>
  <si>
    <t>Potrubí závit. bezešvé běžné v kotelnách DN 40</t>
  </si>
  <si>
    <t>733113115R00</t>
  </si>
  <si>
    <t>Příplatek za zhotovení přípojky DN 25</t>
  </si>
  <si>
    <t>733113117R00</t>
  </si>
  <si>
    <t>Příplatek za zhotovení přípojky DN 40</t>
  </si>
  <si>
    <t>733113118R00</t>
  </si>
  <si>
    <t>Příplatek za zhotovení přípojky DN 50</t>
  </si>
  <si>
    <t>733121225R00</t>
  </si>
  <si>
    <t>Potrubí hladké bezešvé v kotelnách D 89 x 3,6 mm</t>
  </si>
  <si>
    <t>733121228R00</t>
  </si>
  <si>
    <t>Potrubí hladké bezešvé v kotelnách D 108 x 4,0 mm</t>
  </si>
  <si>
    <t>733121232R00</t>
  </si>
  <si>
    <t>Potrubí hladké bezešvé v kotelnách D 133 x 4,5 mm</t>
  </si>
  <si>
    <t>733123125R00</t>
  </si>
  <si>
    <t>Příplatek za zhotovení přípojek D 89 x 3,6 mm</t>
  </si>
  <si>
    <t>733123132R00</t>
  </si>
  <si>
    <t>Příplatek za zhotovení přípojek D 133 4,5 mm</t>
  </si>
  <si>
    <t>733190106R00</t>
  </si>
  <si>
    <t>Tlaková zkouška potrubí  DN 32</t>
  </si>
  <si>
    <t>733190107R00</t>
  </si>
  <si>
    <t>Tlaková zkouška potrubí  DN 40</t>
  </si>
  <si>
    <t>733190225R00</t>
  </si>
  <si>
    <t>Tlaková zkouška ocelového hladkého potrubí D 89</t>
  </si>
  <si>
    <t>733190232R00</t>
  </si>
  <si>
    <t>Tlaková zkouška ocelového hladkého potrubí D 133</t>
  </si>
  <si>
    <t>9+1,5</t>
  </si>
  <si>
    <t>998733201R00</t>
  </si>
  <si>
    <t>Přesun hmot pro rozvody potrubí, výšky do 6 m</t>
  </si>
  <si>
    <t>734109115R00</t>
  </si>
  <si>
    <t>Montáž přírub. armatur, 2 příruby, PN 0,6, DN 65</t>
  </si>
  <si>
    <t>734172229R00</t>
  </si>
  <si>
    <t>Mezikusy z ocel.trubek hlad.,redukované DN 100/80</t>
  </si>
  <si>
    <t>734172232R00</t>
  </si>
  <si>
    <t>Mezikusy z ocel.trub. hlad.,redukované DN 125/100</t>
  </si>
  <si>
    <t>734173217R00</t>
  </si>
  <si>
    <t>Přírubové spoje PN 0,6/I MPa, DN 80</t>
  </si>
  <si>
    <t>734173218R00</t>
  </si>
  <si>
    <t>Přírubové spoje PN 0,6/I MPa, DN 100</t>
  </si>
  <si>
    <t>734173221R00</t>
  </si>
  <si>
    <t>Přírubové spoje PN 0,6/I MPa, DN 125</t>
  </si>
  <si>
    <t>734193219R00</t>
  </si>
  <si>
    <t>Klapka uzav.regul.mezipřirub.IVAR BRA.J9.000 DN100</t>
  </si>
  <si>
    <t>734193221R00</t>
  </si>
  <si>
    <t>Klapka uzav.regul.mezipřirub.IVAR BRA.J9.000 DN125</t>
  </si>
  <si>
    <t>734209120R00</t>
  </si>
  <si>
    <t>Montáž armatur závitových,se 2závity, G 3</t>
  </si>
  <si>
    <t>Odkaz na mn. položky pořadí 82 : 4,00000</t>
  </si>
  <si>
    <t>Odkaz na mn. položky pořadí 83 : 1,00000</t>
  </si>
  <si>
    <t>734215133R00</t>
  </si>
  <si>
    <t>Ventil odvzdušňovací automat. GIACOMINI R99 DN 15</t>
  </si>
  <si>
    <t>734235121R00</t>
  </si>
  <si>
    <t>Kohout kulový,2xvnitřní záv. GIACOMINI R250D DN 15</t>
  </si>
  <si>
    <t>734235125R00</t>
  </si>
  <si>
    <t>Kohout kulový,2xvnitřní záv. GIACOMINI R250D DN 40</t>
  </si>
  <si>
    <t>734235128R00</t>
  </si>
  <si>
    <t>Kohout kulový,2xvnitřní záv. GIACOMINI R250D DN 80</t>
  </si>
  <si>
    <t>734263316R00</t>
  </si>
  <si>
    <t>Šroubení topenářské, přímé, IVAR.SP 603 DN 40</t>
  </si>
  <si>
    <t>734291113R00</t>
  </si>
  <si>
    <t>Kohouty plnící a vypouštěcí G 1/2</t>
  </si>
  <si>
    <t>734295215R00</t>
  </si>
  <si>
    <t>Filtr, vnitřní-vnitřní z. GIACOMINI R74A DN 40</t>
  </si>
  <si>
    <t>734494213R00</t>
  </si>
  <si>
    <t>Návarky s trubkovým závitem G 1/2</t>
  </si>
  <si>
    <t>R734-1</t>
  </si>
  <si>
    <t>Propojení kaskády dvou SGB 300</t>
  </si>
  <si>
    <t>31941971R</t>
  </si>
  <si>
    <t>Šroubení přímé č. 331 DN 3"  vnitřní i vnější závity</t>
  </si>
  <si>
    <t>5512001896100</t>
  </si>
  <si>
    <t>Magnetický filtr Uptima R-MAG 3"</t>
  </si>
  <si>
    <t>R734-2</t>
  </si>
  <si>
    <t>Pojišťovací sestavau SGB 1 1/4"</t>
  </si>
  <si>
    <t>998734201R00</t>
  </si>
  <si>
    <t>Přesun hmot pro armatury, výšky do 6 m</t>
  </si>
  <si>
    <t>783424240R00</t>
  </si>
  <si>
    <t>Nátěr syntet. potrubí do DN 50 mm  Z+1x +1x email</t>
  </si>
  <si>
    <t>783424740R00</t>
  </si>
  <si>
    <t>Nátěr syntetický potrubí do DN 50 mm základní</t>
  </si>
  <si>
    <t>783425750R00</t>
  </si>
  <si>
    <t>Nátěr syntetický potrubí do DN 100 mm základní</t>
  </si>
  <si>
    <t>783220010RAB</t>
  </si>
  <si>
    <t>Nátěr kovových doplňkových konstrukcí syntetický základní a jednonásobný krycí</t>
  </si>
  <si>
    <t>Agregovaná položka</t>
  </si>
  <si>
    <t>POL2_</t>
  </si>
  <si>
    <t>nátěr rozdělovače : 4,5</t>
  </si>
  <si>
    <t>M21-01</t>
  </si>
  <si>
    <t>Elektroinstalace a MaR - prokabelování, oživení</t>
  </si>
  <si>
    <t>Soubor</t>
  </si>
  <si>
    <t>005121 R</t>
  </si>
  <si>
    <t>Zařízení staveniště</t>
  </si>
  <si>
    <t>VRN</t>
  </si>
  <si>
    <t>POL99_1</t>
  </si>
  <si>
    <t>005124010R</t>
  </si>
  <si>
    <t>Koordinační činnost</t>
  </si>
  <si>
    <t>POL99_2</t>
  </si>
  <si>
    <t>00523  R</t>
  </si>
  <si>
    <t>Zkoušky a revize</t>
  </si>
  <si>
    <t>POL99_8</t>
  </si>
  <si>
    <t>00524 R</t>
  </si>
  <si>
    <t>Předání a převzetí díla</t>
  </si>
  <si>
    <t>OTP, revizní knihy kotlů : 1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</si>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</sst>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8" t="s">
        <v>24</v>
      </c>
      <c r="C2" s="79"/>
      <c r="D2" s="80" t="s">
        <v>49</v>
      </c>
      <c r="E2" s="235" t="s">
        <v>50</v>
      </c>
      <c r="F2" s="236"/>
      <c r="G2" s="236"/>
      <c r="H2" s="236"/>
      <c r="I2" s="236"/>
      <c r="J2" s="237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38" t="s">
        <v>46</v>
      </c>
      <c r="F3" s="239"/>
      <c r="G3" s="239"/>
      <c r="H3" s="239"/>
      <c r="I3" s="239"/>
      <c r="J3" s="240"/>
    </row>
    <row r="4" spans="1:15" ht="23.25" customHeight="1" x14ac:dyDescent="0.2">
      <c r="A4" s="76">
        <v>12123</v>
      </c>
      <c r="B4" s="83" t="s">
        <v>48</v>
      </c>
      <c r="C4" s="84"/>
      <c r="D4" s="85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 t="s">
        <v>51</v>
      </c>
      <c r="E5" s="224"/>
      <c r="F5" s="224"/>
      <c r="G5" s="224"/>
      <c r="H5" s="18" t="s">
        <v>42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5" t="s">
        <v>52</v>
      </c>
      <c r="E6" s="226"/>
      <c r="F6" s="226"/>
      <c r="G6" s="22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54</v>
      </c>
      <c r="E7" s="227" t="s">
        <v>53</v>
      </c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2"/>
      <c r="E11" s="242"/>
      <c r="F11" s="242"/>
      <c r="G11" s="242"/>
      <c r="H11" s="18" t="s">
        <v>42</v>
      </c>
      <c r="I11" s="88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f>SUMIF(F49:F62,A16,I49:I62)+SUMIF(F49:F62,"PSU",I49:I62)</f>
        <v>0</v>
      </c>
      <c r="J16" s="208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f>SUMIF(F49:F62,A17,I49:I62)</f>
        <v>0</v>
      </c>
      <c r="J17" s="208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f>SUMIF(F49:F62,A18,I49:I62)</f>
        <v>0</v>
      </c>
      <c r="J18" s="208"/>
    </row>
    <row r="19" spans="1:10" ht="23.25" customHeight="1" x14ac:dyDescent="0.2">
      <c r="A19" s="141" t="s">
        <v>85</v>
      </c>
      <c r="B19" s="38" t="s">
        <v>29</v>
      </c>
      <c r="C19" s="62"/>
      <c r="D19" s="63"/>
      <c r="E19" s="206"/>
      <c r="F19" s="207"/>
      <c r="G19" s="206"/>
      <c r="H19" s="207"/>
      <c r="I19" s="206">
        <f>SUMIF(F49:F62,A19,I49:I62)</f>
        <v>0</v>
      </c>
      <c r="J19" s="208"/>
    </row>
    <row r="20" spans="1:10" ht="23.25" customHeight="1" x14ac:dyDescent="0.2">
      <c r="A20" s="141" t="s">
        <v>86</v>
      </c>
      <c r="B20" s="38" t="s">
        <v>30</v>
      </c>
      <c r="C20" s="62"/>
      <c r="D20" s="63"/>
      <c r="E20" s="206"/>
      <c r="F20" s="207"/>
      <c r="G20" s="206"/>
      <c r="H20" s="207"/>
      <c r="I20" s="206">
        <f>SUMIF(F49:F62,A20,I49:I62)</f>
        <v>0</v>
      </c>
      <c r="J20" s="208"/>
    </row>
    <row r="21" spans="1:10" ht="23.25" customHeight="1" x14ac:dyDescent="0.2">
      <c r="A21" s="2"/>
      <c r="B21" s="48" t="s">
        <v>31</v>
      </c>
      <c r="C21" s="64"/>
      <c r="D21" s="65"/>
      <c r="E21" s="209"/>
      <c r="F21" s="245"/>
      <c r="G21" s="209"/>
      <c r="H21" s="245"/>
      <c r="I21" s="209">
        <f>SUM(I16:J20)</f>
        <v>0</v>
      </c>
      <c r="J21" s="21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2">
        <f>IF(A24&gt;50, ROUNDUP(A23, 0), ROUNDDOWN(A23, 0))</f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2">
        <f>IF(A26&gt;50, ROUNDUP(A25, 0), ROUNDDOWN(A25, 0))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4">
        <f>CenaCelkem-(ZakladDPHSni+DPHSni+ZakladDPHZakl+DPHZakl)</f>
        <v>0</v>
      </c>
      <c r="H27" s="234"/>
      <c r="I27" s="234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25</v>
      </c>
      <c r="C28" s="116"/>
      <c r="D28" s="116"/>
      <c r="E28" s="117"/>
      <c r="F28" s="118"/>
      <c r="G28" s="212">
        <f>ZakladDPHSniVypocet+ZakladDPHZaklVypocet</f>
        <v>0</v>
      </c>
      <c r="H28" s="212"/>
      <c r="I28" s="212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37</v>
      </c>
      <c r="C29" s="120"/>
      <c r="D29" s="120"/>
      <c r="E29" s="120"/>
      <c r="F29" s="121"/>
      <c r="G29" s="211">
        <f>IF(A29&gt;50, ROUNDUP(A27, 0), ROUNDDOWN(A27, 0))</f>
        <v>0</v>
      </c>
      <c r="H29" s="211"/>
      <c r="I29" s="211"/>
      <c r="J29" s="122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56</v>
      </c>
      <c r="C39" s="196"/>
      <c r="D39" s="196"/>
      <c r="E39" s="196"/>
      <c r="F39" s="102">
        <f>'01 D.2.1.C Pol'!AE128</f>
        <v>0</v>
      </c>
      <c r="G39" s="103">
        <f>'01 D.2.1.C Pol'!AF128</f>
        <v>0</v>
      </c>
      <c r="H39" s="104">
        <f>(F39*SazbaDPH1/100)+(G39*SazbaDPH2/100)</f>
        <v>0</v>
      </c>
      <c r="I39" s="104">
        <f>F39+G39+H39</f>
        <v>0</v>
      </c>
      <c r="J39" s="105" t="str">
        <f>IF(_xlfn.SINGLE(CenaCelkemVypocet)=0,"",I39/_xlfn.SINGLE(CenaCelkemVypocet)*100)</f>
        <v/>
      </c>
    </row>
    <row r="40" spans="1:10" ht="25.5" hidden="1" customHeight="1" x14ac:dyDescent="0.2">
      <c r="A40" s="91">
        <v>2</v>
      </c>
      <c r="B40" s="106" t="s">
        <v>45</v>
      </c>
      <c r="C40" s="197" t="s">
        <v>46</v>
      </c>
      <c r="D40" s="197"/>
      <c r="E40" s="197"/>
      <c r="F40" s="107">
        <f>'01 D.2.1.C Pol'!AE128</f>
        <v>0</v>
      </c>
      <c r="G40" s="108">
        <f>'01 D.2.1.C Pol'!AF128</f>
        <v>0</v>
      </c>
      <c r="H40" s="108">
        <f>(F40*SazbaDPH1/100)+(G40*SazbaDPH2/100)</f>
        <v>0</v>
      </c>
      <c r="I40" s="108">
        <f>F40+G40+H40</f>
        <v>0</v>
      </c>
      <c r="J40" s="109" t="str">
        <f>IF(_xlfn.SINGLE(CenaCelkemVypocet)=0,"",I40/_xlfn.SINGLE(CenaCelkemVypocet)*100)</f>
        <v/>
      </c>
    </row>
    <row r="41" spans="1:10" ht="25.5" hidden="1" customHeight="1" x14ac:dyDescent="0.2">
      <c r="A41" s="91">
        <v>3</v>
      </c>
      <c r="B41" s="110" t="s">
        <v>43</v>
      </c>
      <c r="C41" s="196" t="s">
        <v>44</v>
      </c>
      <c r="D41" s="196"/>
      <c r="E41" s="196"/>
      <c r="F41" s="111">
        <f>'01 D.2.1.C Pol'!AE128</f>
        <v>0</v>
      </c>
      <c r="G41" s="104">
        <f>'01 D.2.1.C Pol'!AF128</f>
        <v>0</v>
      </c>
      <c r="H41" s="104">
        <f>(F41*SazbaDPH1/100)+(G41*SazbaDPH2/100)</f>
        <v>0</v>
      </c>
      <c r="I41" s="104">
        <f>F41+G41+H41</f>
        <v>0</v>
      </c>
      <c r="J41" s="105" t="str">
        <f>IF(_xlfn.SINGLE(CenaCelkemVypocet)=0,"",I41/_xlfn.SINGLE(CenaCelkemVypocet)*100)</f>
        <v/>
      </c>
    </row>
    <row r="42" spans="1:10" ht="25.5" hidden="1" customHeight="1" x14ac:dyDescent="0.2">
      <c r="A42" s="91"/>
      <c r="B42" s="198" t="s">
        <v>57</v>
      </c>
      <c r="C42" s="199"/>
      <c r="D42" s="199"/>
      <c r="E42" s="200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75" x14ac:dyDescent="0.25">
      <c r="B46" s="123" t="s">
        <v>59</v>
      </c>
    </row>
    <row r="48" spans="1:10" ht="25.5" customHeight="1" x14ac:dyDescent="0.2">
      <c r="A48" s="125"/>
      <c r="B48" s="128" t="s">
        <v>18</v>
      </c>
      <c r="C48" s="128" t="s">
        <v>6</v>
      </c>
      <c r="D48" s="129"/>
      <c r="E48" s="129"/>
      <c r="F48" s="130" t="s">
        <v>60</v>
      </c>
      <c r="G48" s="130"/>
      <c r="H48" s="130"/>
      <c r="I48" s="130" t="s">
        <v>31</v>
      </c>
      <c r="J48" s="130" t="s">
        <v>0</v>
      </c>
    </row>
    <row r="49" spans="1:10" ht="36.75" customHeight="1" x14ac:dyDescent="0.2">
      <c r="A49" s="126"/>
      <c r="B49" s="131" t="s">
        <v>61</v>
      </c>
      <c r="C49" s="194" t="s">
        <v>62</v>
      </c>
      <c r="D49" s="195"/>
      <c r="E49" s="195"/>
      <c r="F49" s="137" t="s">
        <v>26</v>
      </c>
      <c r="G49" s="138"/>
      <c r="H49" s="138"/>
      <c r="I49" s="138">
        <f>'01 D.2.1.C Pol'!G8</f>
        <v>0</v>
      </c>
      <c r="J49" s="135" t="str">
        <f>IF(I63=0,"",I49/I63*100)</f>
        <v/>
      </c>
    </row>
    <row r="50" spans="1:10" ht="36.75" customHeight="1" x14ac:dyDescent="0.2">
      <c r="A50" s="126"/>
      <c r="B50" s="131" t="s">
        <v>63</v>
      </c>
      <c r="C50" s="194" t="s">
        <v>64</v>
      </c>
      <c r="D50" s="195"/>
      <c r="E50" s="195"/>
      <c r="F50" s="137" t="s">
        <v>27</v>
      </c>
      <c r="G50" s="138"/>
      <c r="H50" s="138"/>
      <c r="I50" s="138">
        <f>'01 D.2.1.C Pol'!G11</f>
        <v>0</v>
      </c>
      <c r="J50" s="135" t="str">
        <f>IF(I63=0,"",I50/I63*100)</f>
        <v/>
      </c>
    </row>
    <row r="51" spans="1:10" ht="36.75" customHeight="1" x14ac:dyDescent="0.2">
      <c r="A51" s="126"/>
      <c r="B51" s="131" t="s">
        <v>65</v>
      </c>
      <c r="C51" s="194" t="s">
        <v>66</v>
      </c>
      <c r="D51" s="195"/>
      <c r="E51" s="195"/>
      <c r="F51" s="137" t="s">
        <v>27</v>
      </c>
      <c r="G51" s="138"/>
      <c r="H51" s="138"/>
      <c r="I51" s="138">
        <f>'01 D.2.1.C Pol'!G16</f>
        <v>0</v>
      </c>
      <c r="J51" s="135" t="str">
        <f>IF(I63=0,"",I51/I63*100)</f>
        <v/>
      </c>
    </row>
    <row r="52" spans="1:10" ht="36.75" customHeight="1" x14ac:dyDescent="0.2">
      <c r="A52" s="126"/>
      <c r="B52" s="131" t="s">
        <v>67</v>
      </c>
      <c r="C52" s="194" t="s">
        <v>68</v>
      </c>
      <c r="D52" s="195"/>
      <c r="E52" s="195"/>
      <c r="F52" s="137" t="s">
        <v>27</v>
      </c>
      <c r="G52" s="138"/>
      <c r="H52" s="138"/>
      <c r="I52" s="138">
        <f>'01 D.2.1.C Pol'!G26</f>
        <v>0</v>
      </c>
      <c r="J52" s="135" t="str">
        <f>IF(I63=0,"",I52/I63*100)</f>
        <v/>
      </c>
    </row>
    <row r="53" spans="1:10" ht="36.75" customHeight="1" x14ac:dyDescent="0.2">
      <c r="A53" s="126"/>
      <c r="B53" s="131" t="s">
        <v>69</v>
      </c>
      <c r="C53" s="194" t="s">
        <v>70</v>
      </c>
      <c r="D53" s="195"/>
      <c r="E53" s="195"/>
      <c r="F53" s="137" t="s">
        <v>27</v>
      </c>
      <c r="G53" s="138"/>
      <c r="H53" s="138"/>
      <c r="I53" s="138">
        <f>'01 D.2.1.C Pol'!G43</f>
        <v>0</v>
      </c>
      <c r="J53" s="135" t="str">
        <f>IF(I63=0,"",I53/I63*100)</f>
        <v/>
      </c>
    </row>
    <row r="54" spans="1:10" ht="36.75" customHeight="1" x14ac:dyDescent="0.2">
      <c r="A54" s="126"/>
      <c r="B54" s="131" t="s">
        <v>71</v>
      </c>
      <c r="C54" s="194" t="s">
        <v>72</v>
      </c>
      <c r="D54" s="195"/>
      <c r="E54" s="195"/>
      <c r="F54" s="137" t="s">
        <v>27</v>
      </c>
      <c r="G54" s="138"/>
      <c r="H54" s="138"/>
      <c r="I54" s="138">
        <f>'01 D.2.1.C Pol'!G52</f>
        <v>0</v>
      </c>
      <c r="J54" s="135" t="str">
        <f>IF(I63=0,"",I54/I63*100)</f>
        <v/>
      </c>
    </row>
    <row r="55" spans="1:10" ht="36.75" customHeight="1" x14ac:dyDescent="0.2">
      <c r="A55" s="126"/>
      <c r="B55" s="131" t="s">
        <v>73</v>
      </c>
      <c r="C55" s="194" t="s">
        <v>74</v>
      </c>
      <c r="D55" s="195"/>
      <c r="E55" s="195"/>
      <c r="F55" s="137" t="s">
        <v>27</v>
      </c>
      <c r="G55" s="138"/>
      <c r="H55" s="138"/>
      <c r="I55" s="138">
        <f>'01 D.2.1.C Pol'!G59</f>
        <v>0</v>
      </c>
      <c r="J55" s="135" t="str">
        <f>IF(I63=0,"",I55/I63*100)</f>
        <v/>
      </c>
    </row>
    <row r="56" spans="1:10" ht="36.75" customHeight="1" x14ac:dyDescent="0.2">
      <c r="A56" s="126"/>
      <c r="B56" s="131" t="s">
        <v>75</v>
      </c>
      <c r="C56" s="194" t="s">
        <v>76</v>
      </c>
      <c r="D56" s="195"/>
      <c r="E56" s="195"/>
      <c r="F56" s="137" t="s">
        <v>27</v>
      </c>
      <c r="G56" s="138"/>
      <c r="H56" s="138"/>
      <c r="I56" s="138">
        <f>'01 D.2.1.C Pol'!G63</f>
        <v>0</v>
      </c>
      <c r="J56" s="135" t="str">
        <f>IF(I63=0,"",I56/I63*100)</f>
        <v/>
      </c>
    </row>
    <row r="57" spans="1:10" ht="36.75" customHeight="1" x14ac:dyDescent="0.2">
      <c r="A57" s="126"/>
      <c r="B57" s="131" t="s">
        <v>77</v>
      </c>
      <c r="C57" s="194" t="s">
        <v>78</v>
      </c>
      <c r="D57" s="195"/>
      <c r="E57" s="195"/>
      <c r="F57" s="137" t="s">
        <v>27</v>
      </c>
      <c r="G57" s="138"/>
      <c r="H57" s="138"/>
      <c r="I57" s="138">
        <f>'01 D.2.1.C Pol'!G70</f>
        <v>0</v>
      </c>
      <c r="J57" s="135" t="str">
        <f>IF(I63=0,"",I57/I63*100)</f>
        <v/>
      </c>
    </row>
    <row r="58" spans="1:10" ht="36.75" customHeight="1" x14ac:dyDescent="0.2">
      <c r="A58" s="126"/>
      <c r="B58" s="131" t="s">
        <v>79</v>
      </c>
      <c r="C58" s="194" t="s">
        <v>80</v>
      </c>
      <c r="D58" s="195"/>
      <c r="E58" s="195"/>
      <c r="F58" s="137" t="s">
        <v>27</v>
      </c>
      <c r="G58" s="138"/>
      <c r="H58" s="138"/>
      <c r="I58" s="138">
        <f>'01 D.2.1.C Pol'!G87</f>
        <v>0</v>
      </c>
      <c r="J58" s="135" t="str">
        <f>IF(I63=0,"",I58/I63*100)</f>
        <v/>
      </c>
    </row>
    <row r="59" spans="1:10" ht="36.75" customHeight="1" x14ac:dyDescent="0.2">
      <c r="A59" s="126"/>
      <c r="B59" s="131" t="s">
        <v>81</v>
      </c>
      <c r="C59" s="194" t="s">
        <v>82</v>
      </c>
      <c r="D59" s="195"/>
      <c r="E59" s="195"/>
      <c r="F59" s="137" t="s">
        <v>27</v>
      </c>
      <c r="G59" s="138"/>
      <c r="H59" s="138"/>
      <c r="I59" s="138">
        <f>'01 D.2.1.C Pol'!G112</f>
        <v>0</v>
      </c>
      <c r="J59" s="135" t="str">
        <f>IF(I63=0,"",I59/I63*100)</f>
        <v/>
      </c>
    </row>
    <row r="60" spans="1:10" ht="36.75" customHeight="1" x14ac:dyDescent="0.2">
      <c r="A60" s="126"/>
      <c r="B60" s="131" t="s">
        <v>83</v>
      </c>
      <c r="C60" s="194" t="s">
        <v>84</v>
      </c>
      <c r="D60" s="195"/>
      <c r="E60" s="195"/>
      <c r="F60" s="137" t="s">
        <v>28</v>
      </c>
      <c r="G60" s="138"/>
      <c r="H60" s="138"/>
      <c r="I60" s="138">
        <f>'01 D.2.1.C Pol'!G118</f>
        <v>0</v>
      </c>
      <c r="J60" s="135" t="str">
        <f>IF(I63=0,"",I60/I63*100)</f>
        <v/>
      </c>
    </row>
    <row r="61" spans="1:10" ht="36.75" customHeight="1" x14ac:dyDescent="0.2">
      <c r="A61" s="126"/>
      <c r="B61" s="131" t="s">
        <v>85</v>
      </c>
      <c r="C61" s="194" t="s">
        <v>29</v>
      </c>
      <c r="D61" s="195"/>
      <c r="E61" s="195"/>
      <c r="F61" s="137" t="s">
        <v>85</v>
      </c>
      <c r="G61" s="138"/>
      <c r="H61" s="138"/>
      <c r="I61" s="138">
        <f>'01 D.2.1.C Pol'!G120</f>
        <v>0</v>
      </c>
      <c r="J61" s="135" t="str">
        <f>IF(I63=0,"",I61/I63*100)</f>
        <v/>
      </c>
    </row>
    <row r="62" spans="1:10" ht="36.75" customHeight="1" x14ac:dyDescent="0.2">
      <c r="A62" s="126"/>
      <c r="B62" s="131" t="s">
        <v>86</v>
      </c>
      <c r="C62" s="194" t="s">
        <v>30</v>
      </c>
      <c r="D62" s="195"/>
      <c r="E62" s="195"/>
      <c r="F62" s="137" t="s">
        <v>86</v>
      </c>
      <c r="G62" s="138"/>
      <c r="H62" s="138"/>
      <c r="I62" s="138">
        <f>'01 D.2.1.C Pol'!G123</f>
        <v>0</v>
      </c>
      <c r="J62" s="135" t="str">
        <f>IF(I63=0,"",I62/I63*100)</f>
        <v/>
      </c>
    </row>
    <row r="63" spans="1:10" ht="25.5" customHeight="1" x14ac:dyDescent="0.2">
      <c r="A63" s="127"/>
      <c r="B63" s="132" t="s">
        <v>1</v>
      </c>
      <c r="C63" s="133"/>
      <c r="D63" s="134"/>
      <c r="E63" s="134"/>
      <c r="F63" s="139"/>
      <c r="G63" s="140"/>
      <c r="H63" s="140"/>
      <c r="I63" s="140">
        <f>SUM(I49:I62)</f>
        <v>0</v>
      </c>
      <c r="J63" s="136">
        <f>SUM(J49:J62)</f>
        <v>0</v>
      </c>
    </row>
    <row r="64" spans="1:10" x14ac:dyDescent="0.2">
      <c r="F64" s="89"/>
      <c r="G64" s="89"/>
      <c r="H64" s="89"/>
      <c r="I64" s="89"/>
      <c r="J64" s="90"/>
    </row>
    <row r="65" spans="6:10" x14ac:dyDescent="0.2">
      <c r="F65" s="89"/>
      <c r="G65" s="89"/>
      <c r="H65" s="89"/>
      <c r="I65" s="89"/>
      <c r="J65" s="90"/>
    </row>
    <row r="66" spans="6:10" x14ac:dyDescent="0.2">
      <c r="F66" s="89"/>
      <c r="G66" s="89"/>
      <c r="H66" s="89"/>
      <c r="I66" s="89"/>
      <c r="J66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10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BAA3F-256D-449F-9D8F-179CEE1C43B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G1" t="s">
        <v>87</v>
      </c>
    </row>
    <row r="2" spans="1:60" ht="24.95" customHeight="1" x14ac:dyDescent="0.2">
      <c r="A2" s="142" t="s">
        <v>8</v>
      </c>
      <c r="B2" s="49" t="s">
        <v>49</v>
      </c>
      <c r="C2" s="251" t="s">
        <v>50</v>
      </c>
      <c r="D2" s="252"/>
      <c r="E2" s="252"/>
      <c r="F2" s="252"/>
      <c r="G2" s="253"/>
      <c r="AG2" t="s">
        <v>88</v>
      </c>
    </row>
    <row r="3" spans="1:60" ht="24.95" customHeight="1" x14ac:dyDescent="0.2">
      <c r="A3" s="142" t="s">
        <v>9</v>
      </c>
      <c r="B3" s="49" t="s">
        <v>45</v>
      </c>
      <c r="C3" s="251" t="s">
        <v>46</v>
      </c>
      <c r="D3" s="252"/>
      <c r="E3" s="252"/>
      <c r="F3" s="252"/>
      <c r="G3" s="253"/>
      <c r="AC3" s="124" t="s">
        <v>89</v>
      </c>
      <c r="AG3" t="s">
        <v>90</v>
      </c>
    </row>
    <row r="4" spans="1:60" ht="24.95" customHeight="1" x14ac:dyDescent="0.2">
      <c r="A4" s="143" t="s">
        <v>10</v>
      </c>
      <c r="B4" s="144" t="s">
        <v>43</v>
      </c>
      <c r="C4" s="254" t="s">
        <v>44</v>
      </c>
      <c r="D4" s="255"/>
      <c r="E4" s="255"/>
      <c r="F4" s="255"/>
      <c r="G4" s="256"/>
      <c r="AG4" t="s">
        <v>91</v>
      </c>
    </row>
    <row r="5" spans="1:60" x14ac:dyDescent="0.2">
      <c r="D5" s="10"/>
    </row>
    <row r="6" spans="1:60" ht="38.25" x14ac:dyDescent="0.2">
      <c r="A6" s="146" t="s">
        <v>92</v>
      </c>
      <c r="B6" s="148" t="s">
        <v>93</v>
      </c>
      <c r="C6" s="148" t="s">
        <v>94</v>
      </c>
      <c r="D6" s="147" t="s">
        <v>95</v>
      </c>
      <c r="E6" s="146" t="s">
        <v>96</v>
      </c>
      <c r="F6" s="145" t="s">
        <v>97</v>
      </c>
      <c r="G6" s="146" t="s">
        <v>31</v>
      </c>
      <c r="H6" s="149" t="s">
        <v>32</v>
      </c>
      <c r="I6" s="149" t="s">
        <v>98</v>
      </c>
      <c r="J6" s="149" t="s">
        <v>33</v>
      </c>
      <c r="K6" s="149" t="s">
        <v>99</v>
      </c>
      <c r="L6" s="149" t="s">
        <v>100</v>
      </c>
      <c r="M6" s="149" t="s">
        <v>101</v>
      </c>
      <c r="N6" s="149" t="s">
        <v>102</v>
      </c>
      <c r="O6" s="149" t="s">
        <v>103</v>
      </c>
      <c r="P6" s="149" t="s">
        <v>104</v>
      </c>
      <c r="Q6" s="149" t="s">
        <v>105</v>
      </c>
      <c r="R6" s="149" t="s">
        <v>106</v>
      </c>
      <c r="S6" s="149" t="s">
        <v>107</v>
      </c>
      <c r="T6" s="149" t="s">
        <v>108</v>
      </c>
      <c r="U6" s="149" t="s">
        <v>109</v>
      </c>
      <c r="V6" s="149" t="s">
        <v>110</v>
      </c>
      <c r="W6" s="149" t="s">
        <v>111</v>
      </c>
      <c r="X6" s="149" t="s">
        <v>112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5" t="s">
        <v>113</v>
      </c>
      <c r="B8" s="166" t="s">
        <v>61</v>
      </c>
      <c r="C8" s="185" t="s">
        <v>62</v>
      </c>
      <c r="D8" s="167"/>
      <c r="E8" s="168"/>
      <c r="F8" s="169"/>
      <c r="G8" s="170">
        <f>SUMIF(AG9:AG10,"&lt;&gt;NOR",G9:G10)</f>
        <v>0</v>
      </c>
      <c r="H8" s="164"/>
      <c r="I8" s="164">
        <f>SUM(I9:I10)</f>
        <v>0</v>
      </c>
      <c r="J8" s="164"/>
      <c r="K8" s="164">
        <f>SUM(K9:K10)</f>
        <v>0</v>
      </c>
      <c r="L8" s="164"/>
      <c r="M8" s="164">
        <f>SUM(M9:M10)</f>
        <v>0</v>
      </c>
      <c r="N8" s="164"/>
      <c r="O8" s="164">
        <f>SUM(O9:O10)</f>
        <v>0.71</v>
      </c>
      <c r="P8" s="164"/>
      <c r="Q8" s="164">
        <f>SUM(Q9:Q10)</f>
        <v>0</v>
      </c>
      <c r="R8" s="164"/>
      <c r="S8" s="164"/>
      <c r="T8" s="164"/>
      <c r="U8" s="164"/>
      <c r="V8" s="164">
        <f>SUM(V9:V10)</f>
        <v>1.94</v>
      </c>
      <c r="W8" s="164"/>
      <c r="X8" s="164"/>
      <c r="AG8" t="s">
        <v>114</v>
      </c>
    </row>
    <row r="9" spans="1:60" outlineLevel="1" x14ac:dyDescent="0.2">
      <c r="A9" s="171">
        <v>1</v>
      </c>
      <c r="B9" s="172" t="s">
        <v>115</v>
      </c>
      <c r="C9" s="186" t="s">
        <v>116</v>
      </c>
      <c r="D9" s="173" t="s">
        <v>117</v>
      </c>
      <c r="E9" s="174">
        <v>0.25</v>
      </c>
      <c r="F9" s="175"/>
      <c r="G9" s="176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60">
        <v>2.8361100000000001</v>
      </c>
      <c r="O9" s="160">
        <f>ROUND(E9*N9,2)</f>
        <v>0.71</v>
      </c>
      <c r="P9" s="160">
        <v>0</v>
      </c>
      <c r="Q9" s="160">
        <f>ROUND(E9*P9,2)</f>
        <v>0</v>
      </c>
      <c r="R9" s="160"/>
      <c r="S9" s="160" t="s">
        <v>118</v>
      </c>
      <c r="T9" s="160" t="s">
        <v>118</v>
      </c>
      <c r="U9" s="160">
        <v>7.7450000000000001</v>
      </c>
      <c r="V9" s="160">
        <f>ROUND(E9*U9,2)</f>
        <v>1.94</v>
      </c>
      <c r="W9" s="160"/>
      <c r="X9" s="160" t="s">
        <v>119</v>
      </c>
      <c r="Y9" s="150"/>
      <c r="Z9" s="150"/>
      <c r="AA9" s="150"/>
      <c r="AB9" s="150"/>
      <c r="AC9" s="150"/>
      <c r="AD9" s="150"/>
      <c r="AE9" s="150"/>
      <c r="AF9" s="150"/>
      <c r="AG9" s="150" t="s">
        <v>120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187" t="s">
        <v>121</v>
      </c>
      <c r="D10" s="162"/>
      <c r="E10" s="163">
        <v>0.25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122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5.5" x14ac:dyDescent="0.2">
      <c r="A11" s="165" t="s">
        <v>113</v>
      </c>
      <c r="B11" s="166" t="s">
        <v>63</v>
      </c>
      <c r="C11" s="185" t="s">
        <v>64</v>
      </c>
      <c r="D11" s="167"/>
      <c r="E11" s="168"/>
      <c r="F11" s="169"/>
      <c r="G11" s="170">
        <f>SUMIF(AG12:AG15,"&lt;&gt;NOR",G12:G15)</f>
        <v>0</v>
      </c>
      <c r="H11" s="164"/>
      <c r="I11" s="164">
        <f>SUM(I12:I15)</f>
        <v>0</v>
      </c>
      <c r="J11" s="164"/>
      <c r="K11" s="164">
        <f>SUM(K12:K15)</f>
        <v>0</v>
      </c>
      <c r="L11" s="164"/>
      <c r="M11" s="164">
        <f>SUM(M12:M15)</f>
        <v>0</v>
      </c>
      <c r="N11" s="164"/>
      <c r="O11" s="164">
        <f>SUM(O12:O15)</f>
        <v>0</v>
      </c>
      <c r="P11" s="164"/>
      <c r="Q11" s="164">
        <f>SUM(Q12:Q15)</f>
        <v>0</v>
      </c>
      <c r="R11" s="164"/>
      <c r="S11" s="164"/>
      <c r="T11" s="164"/>
      <c r="U11" s="164"/>
      <c r="V11" s="164">
        <f>SUM(V12:V15)</f>
        <v>80</v>
      </c>
      <c r="W11" s="164"/>
      <c r="X11" s="164"/>
      <c r="AG11" t="s">
        <v>114</v>
      </c>
    </row>
    <row r="12" spans="1:60" ht="22.5" outlineLevel="1" x14ac:dyDescent="0.2">
      <c r="A12" s="177">
        <v>2</v>
      </c>
      <c r="B12" s="178" t="s">
        <v>123</v>
      </c>
      <c r="C12" s="188" t="s">
        <v>124</v>
      </c>
      <c r="D12" s="179" t="s">
        <v>125</v>
      </c>
      <c r="E12" s="180">
        <v>1</v>
      </c>
      <c r="F12" s="181"/>
      <c r="G12" s="182">
        <f>ROUND(E12*F12,2)</f>
        <v>0</v>
      </c>
      <c r="H12" s="161"/>
      <c r="I12" s="160">
        <f>ROUND(E12*H12,2)</f>
        <v>0</v>
      </c>
      <c r="J12" s="161"/>
      <c r="K12" s="160">
        <f>ROUND(E12*J12,2)</f>
        <v>0</v>
      </c>
      <c r="L12" s="160">
        <v>21</v>
      </c>
      <c r="M12" s="160">
        <f>G12*(1+L12/100)</f>
        <v>0</v>
      </c>
      <c r="N12" s="160">
        <v>0</v>
      </c>
      <c r="O12" s="160">
        <f>ROUND(E12*N12,2)</f>
        <v>0</v>
      </c>
      <c r="P12" s="160">
        <v>0</v>
      </c>
      <c r="Q12" s="160">
        <f>ROUND(E12*P12,2)</f>
        <v>0</v>
      </c>
      <c r="R12" s="160"/>
      <c r="S12" s="160" t="s">
        <v>126</v>
      </c>
      <c r="T12" s="160" t="s">
        <v>127</v>
      </c>
      <c r="U12" s="160">
        <v>0</v>
      </c>
      <c r="V12" s="160">
        <f>ROUND(E12*U12,2)</f>
        <v>0</v>
      </c>
      <c r="W12" s="160"/>
      <c r="X12" s="160" t="s">
        <v>119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120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7">
        <v>3</v>
      </c>
      <c r="B13" s="178" t="s">
        <v>128</v>
      </c>
      <c r="C13" s="188" t="s">
        <v>129</v>
      </c>
      <c r="D13" s="179" t="s">
        <v>125</v>
      </c>
      <c r="E13" s="180">
        <v>2</v>
      </c>
      <c r="F13" s="181"/>
      <c r="G13" s="182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21</v>
      </c>
      <c r="M13" s="160">
        <f>G13*(1+L13/100)</f>
        <v>0</v>
      </c>
      <c r="N13" s="160">
        <v>0</v>
      </c>
      <c r="O13" s="160">
        <f>ROUND(E13*N13,2)</f>
        <v>0</v>
      </c>
      <c r="P13" s="160">
        <v>0</v>
      </c>
      <c r="Q13" s="160">
        <f>ROUND(E13*P13,2)</f>
        <v>0</v>
      </c>
      <c r="R13" s="160"/>
      <c r="S13" s="160" t="s">
        <v>126</v>
      </c>
      <c r="T13" s="160" t="s">
        <v>127</v>
      </c>
      <c r="U13" s="160">
        <v>0</v>
      </c>
      <c r="V13" s="160">
        <f>ROUND(E13*U13,2)</f>
        <v>0</v>
      </c>
      <c r="W13" s="160"/>
      <c r="X13" s="160" t="s">
        <v>119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120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7">
        <v>4</v>
      </c>
      <c r="B14" s="178" t="s">
        <v>130</v>
      </c>
      <c r="C14" s="188" t="s">
        <v>131</v>
      </c>
      <c r="D14" s="179" t="s">
        <v>132</v>
      </c>
      <c r="E14" s="180">
        <v>72</v>
      </c>
      <c r="F14" s="181"/>
      <c r="G14" s="182">
        <f>ROUND(E14*F14,2)</f>
        <v>0</v>
      </c>
      <c r="H14" s="161"/>
      <c r="I14" s="160">
        <f>ROUND(E14*H14,2)</f>
        <v>0</v>
      </c>
      <c r="J14" s="161"/>
      <c r="K14" s="160">
        <f>ROUND(E14*J14,2)</f>
        <v>0</v>
      </c>
      <c r="L14" s="160">
        <v>21</v>
      </c>
      <c r="M14" s="160">
        <f>G14*(1+L14/100)</f>
        <v>0</v>
      </c>
      <c r="N14" s="160">
        <v>0</v>
      </c>
      <c r="O14" s="160">
        <f>ROUND(E14*N14,2)</f>
        <v>0</v>
      </c>
      <c r="P14" s="160">
        <v>0</v>
      </c>
      <c r="Q14" s="160">
        <f>ROUND(E14*P14,2)</f>
        <v>0</v>
      </c>
      <c r="R14" s="160" t="s">
        <v>133</v>
      </c>
      <c r="S14" s="160" t="s">
        <v>118</v>
      </c>
      <c r="T14" s="160" t="s">
        <v>127</v>
      </c>
      <c r="U14" s="160">
        <v>1</v>
      </c>
      <c r="V14" s="160">
        <f>ROUND(E14*U14,2)</f>
        <v>72</v>
      </c>
      <c r="W14" s="160"/>
      <c r="X14" s="160" t="s">
        <v>134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135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7">
        <v>5</v>
      </c>
      <c r="B15" s="178" t="s">
        <v>136</v>
      </c>
      <c r="C15" s="188" t="s">
        <v>137</v>
      </c>
      <c r="D15" s="179" t="s">
        <v>132</v>
      </c>
      <c r="E15" s="180">
        <v>8</v>
      </c>
      <c r="F15" s="181"/>
      <c r="G15" s="182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21</v>
      </c>
      <c r="M15" s="160">
        <f>G15*(1+L15/100)</f>
        <v>0</v>
      </c>
      <c r="N15" s="160">
        <v>0</v>
      </c>
      <c r="O15" s="160">
        <f>ROUND(E15*N15,2)</f>
        <v>0</v>
      </c>
      <c r="P15" s="160">
        <v>0</v>
      </c>
      <c r="Q15" s="160">
        <f>ROUND(E15*P15,2)</f>
        <v>0</v>
      </c>
      <c r="R15" s="160"/>
      <c r="S15" s="160" t="s">
        <v>126</v>
      </c>
      <c r="T15" s="160" t="s">
        <v>127</v>
      </c>
      <c r="U15" s="160">
        <v>1</v>
      </c>
      <c r="V15" s="160">
        <f>ROUND(E15*U15,2)</f>
        <v>8</v>
      </c>
      <c r="W15" s="160"/>
      <c r="X15" s="160" t="s">
        <v>134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135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165" t="s">
        <v>113</v>
      </c>
      <c r="B16" s="166" t="s">
        <v>65</v>
      </c>
      <c r="C16" s="185" t="s">
        <v>66</v>
      </c>
      <c r="D16" s="167"/>
      <c r="E16" s="168"/>
      <c r="F16" s="169"/>
      <c r="G16" s="170">
        <f>SUMIF(AG17:AG25,"&lt;&gt;NOR",G17:G25)</f>
        <v>0</v>
      </c>
      <c r="H16" s="164"/>
      <c r="I16" s="164">
        <f>SUM(I17:I25)</f>
        <v>0</v>
      </c>
      <c r="J16" s="164"/>
      <c r="K16" s="164">
        <f>SUM(K17:K25)</f>
        <v>0</v>
      </c>
      <c r="L16" s="164"/>
      <c r="M16" s="164">
        <f>SUM(M17:M25)</f>
        <v>0</v>
      </c>
      <c r="N16" s="164"/>
      <c r="O16" s="164">
        <f>SUM(O17:O25)</f>
        <v>0.01</v>
      </c>
      <c r="P16" s="164"/>
      <c r="Q16" s="164">
        <f>SUM(Q17:Q25)</f>
        <v>4.59</v>
      </c>
      <c r="R16" s="164"/>
      <c r="S16" s="164"/>
      <c r="T16" s="164"/>
      <c r="U16" s="164"/>
      <c r="V16" s="164">
        <f>SUM(V17:V25)</f>
        <v>56.04</v>
      </c>
      <c r="W16" s="164"/>
      <c r="X16" s="164"/>
      <c r="AG16" t="s">
        <v>114</v>
      </c>
    </row>
    <row r="17" spans="1:60" outlineLevel="1" x14ac:dyDescent="0.2">
      <c r="A17" s="171">
        <v>6</v>
      </c>
      <c r="B17" s="172" t="s">
        <v>138</v>
      </c>
      <c r="C17" s="186" t="s">
        <v>139</v>
      </c>
      <c r="D17" s="173" t="s">
        <v>140</v>
      </c>
      <c r="E17" s="174">
        <v>5</v>
      </c>
      <c r="F17" s="175"/>
      <c r="G17" s="176">
        <f>ROUND(E17*F17,2)</f>
        <v>0</v>
      </c>
      <c r="H17" s="161"/>
      <c r="I17" s="160">
        <f>ROUND(E17*H17,2)</f>
        <v>0</v>
      </c>
      <c r="J17" s="161"/>
      <c r="K17" s="160">
        <f>ROUND(E17*J17,2)</f>
        <v>0</v>
      </c>
      <c r="L17" s="160">
        <v>21</v>
      </c>
      <c r="M17" s="160">
        <f>G17*(1+L17/100)</f>
        <v>0</v>
      </c>
      <c r="N17" s="160">
        <v>0</v>
      </c>
      <c r="O17" s="160">
        <f>ROUND(E17*N17,2)</f>
        <v>0</v>
      </c>
      <c r="P17" s="160">
        <v>2.3999999999999998E-3</v>
      </c>
      <c r="Q17" s="160">
        <f>ROUND(E17*P17,2)</f>
        <v>0.01</v>
      </c>
      <c r="R17" s="160"/>
      <c r="S17" s="160" t="s">
        <v>118</v>
      </c>
      <c r="T17" s="160" t="s">
        <v>118</v>
      </c>
      <c r="U17" s="160">
        <v>0.2</v>
      </c>
      <c r="V17" s="160">
        <f>ROUND(E17*U17,2)</f>
        <v>1</v>
      </c>
      <c r="W17" s="160"/>
      <c r="X17" s="160" t="s">
        <v>119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120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187" t="s">
        <v>141</v>
      </c>
      <c r="D18" s="162"/>
      <c r="E18" s="163">
        <v>5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0"/>
      <c r="Z18" s="150"/>
      <c r="AA18" s="150"/>
      <c r="AB18" s="150"/>
      <c r="AC18" s="150"/>
      <c r="AD18" s="150"/>
      <c r="AE18" s="150"/>
      <c r="AF18" s="150"/>
      <c r="AG18" s="150" t="s">
        <v>122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 x14ac:dyDescent="0.2">
      <c r="A19" s="177">
        <v>7</v>
      </c>
      <c r="B19" s="178" t="s">
        <v>142</v>
      </c>
      <c r="C19" s="188" t="s">
        <v>143</v>
      </c>
      <c r="D19" s="179" t="s">
        <v>144</v>
      </c>
      <c r="E19" s="180">
        <v>6</v>
      </c>
      <c r="F19" s="181"/>
      <c r="G19" s="182">
        <f t="shared" ref="G19:G25" si="0">ROUND(E19*F19,2)</f>
        <v>0</v>
      </c>
      <c r="H19" s="161"/>
      <c r="I19" s="160">
        <f t="shared" ref="I19:I25" si="1">ROUND(E19*H19,2)</f>
        <v>0</v>
      </c>
      <c r="J19" s="161"/>
      <c r="K19" s="160">
        <f t="shared" ref="K19:K25" si="2">ROUND(E19*J19,2)</f>
        <v>0</v>
      </c>
      <c r="L19" s="160">
        <v>21</v>
      </c>
      <c r="M19" s="160">
        <f t="shared" ref="M19:M25" si="3">G19*(1+L19/100)</f>
        <v>0</v>
      </c>
      <c r="N19" s="160">
        <v>3.8999999999999999E-4</v>
      </c>
      <c r="O19" s="160">
        <f t="shared" ref="O19:O25" si="4">ROUND(E19*N19,2)</f>
        <v>0</v>
      </c>
      <c r="P19" s="160">
        <v>3.4199999999999999E-3</v>
      </c>
      <c r="Q19" s="160">
        <f t="shared" ref="Q19:Q25" si="5">ROUND(E19*P19,2)</f>
        <v>0.02</v>
      </c>
      <c r="R19" s="160"/>
      <c r="S19" s="160" t="s">
        <v>118</v>
      </c>
      <c r="T19" s="160" t="s">
        <v>118</v>
      </c>
      <c r="U19" s="160">
        <v>4.3999999999999997E-2</v>
      </c>
      <c r="V19" s="160">
        <f t="shared" ref="V19:V25" si="6">ROUND(E19*U19,2)</f>
        <v>0.26</v>
      </c>
      <c r="W19" s="160"/>
      <c r="X19" s="160" t="s">
        <v>119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120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7">
        <v>8</v>
      </c>
      <c r="B20" s="178" t="s">
        <v>145</v>
      </c>
      <c r="C20" s="188" t="s">
        <v>146</v>
      </c>
      <c r="D20" s="179" t="s">
        <v>147</v>
      </c>
      <c r="E20" s="180">
        <v>2</v>
      </c>
      <c r="F20" s="181"/>
      <c r="G20" s="182">
        <f t="shared" si="0"/>
        <v>0</v>
      </c>
      <c r="H20" s="161"/>
      <c r="I20" s="160">
        <f t="shared" si="1"/>
        <v>0</v>
      </c>
      <c r="J20" s="161"/>
      <c r="K20" s="160">
        <f t="shared" si="2"/>
        <v>0</v>
      </c>
      <c r="L20" s="160">
        <v>21</v>
      </c>
      <c r="M20" s="160">
        <f t="shared" si="3"/>
        <v>0</v>
      </c>
      <c r="N20" s="160">
        <v>4.2300000000000003E-3</v>
      </c>
      <c r="O20" s="160">
        <f t="shared" si="4"/>
        <v>0.01</v>
      </c>
      <c r="P20" s="160">
        <v>2.17</v>
      </c>
      <c r="Q20" s="160">
        <f t="shared" si="5"/>
        <v>4.34</v>
      </c>
      <c r="R20" s="160"/>
      <c r="S20" s="160" t="s">
        <v>118</v>
      </c>
      <c r="T20" s="160" t="s">
        <v>118</v>
      </c>
      <c r="U20" s="160">
        <v>17.119</v>
      </c>
      <c r="V20" s="160">
        <f t="shared" si="6"/>
        <v>34.24</v>
      </c>
      <c r="W20" s="160"/>
      <c r="X20" s="160" t="s">
        <v>119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120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7">
        <v>9</v>
      </c>
      <c r="B21" s="178" t="s">
        <v>148</v>
      </c>
      <c r="C21" s="188" t="s">
        <v>149</v>
      </c>
      <c r="D21" s="179" t="s">
        <v>147</v>
      </c>
      <c r="E21" s="180">
        <v>2</v>
      </c>
      <c r="F21" s="181"/>
      <c r="G21" s="182">
        <f t="shared" si="0"/>
        <v>0</v>
      </c>
      <c r="H21" s="161"/>
      <c r="I21" s="160">
        <f t="shared" si="1"/>
        <v>0</v>
      </c>
      <c r="J21" s="161"/>
      <c r="K21" s="160">
        <f t="shared" si="2"/>
        <v>0</v>
      </c>
      <c r="L21" s="160">
        <v>21</v>
      </c>
      <c r="M21" s="160">
        <f t="shared" si="3"/>
        <v>0</v>
      </c>
      <c r="N21" s="160">
        <v>0</v>
      </c>
      <c r="O21" s="160">
        <f t="shared" si="4"/>
        <v>0</v>
      </c>
      <c r="P21" s="160">
        <v>0</v>
      </c>
      <c r="Q21" s="160">
        <f t="shared" si="5"/>
        <v>0</v>
      </c>
      <c r="R21" s="160"/>
      <c r="S21" s="160" t="s">
        <v>118</v>
      </c>
      <c r="T21" s="160" t="s">
        <v>118</v>
      </c>
      <c r="U21" s="160">
        <v>1.6639999999999999</v>
      </c>
      <c r="V21" s="160">
        <f t="shared" si="6"/>
        <v>3.33</v>
      </c>
      <c r="W21" s="160"/>
      <c r="X21" s="160" t="s">
        <v>119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120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7">
        <v>10</v>
      </c>
      <c r="B22" s="178" t="s">
        <v>150</v>
      </c>
      <c r="C22" s="188" t="s">
        <v>151</v>
      </c>
      <c r="D22" s="179" t="s">
        <v>152</v>
      </c>
      <c r="E22" s="180">
        <v>1.2</v>
      </c>
      <c r="F22" s="181"/>
      <c r="G22" s="182">
        <f t="shared" si="0"/>
        <v>0</v>
      </c>
      <c r="H22" s="161"/>
      <c r="I22" s="160">
        <f t="shared" si="1"/>
        <v>0</v>
      </c>
      <c r="J22" s="161"/>
      <c r="K22" s="160">
        <f t="shared" si="2"/>
        <v>0</v>
      </c>
      <c r="L22" s="160">
        <v>21</v>
      </c>
      <c r="M22" s="160">
        <f t="shared" si="3"/>
        <v>0</v>
      </c>
      <c r="N22" s="160">
        <v>0</v>
      </c>
      <c r="O22" s="160">
        <f t="shared" si="4"/>
        <v>0</v>
      </c>
      <c r="P22" s="160">
        <v>0</v>
      </c>
      <c r="Q22" s="160">
        <f t="shared" si="5"/>
        <v>0</v>
      </c>
      <c r="R22" s="160"/>
      <c r="S22" s="160" t="s">
        <v>118</v>
      </c>
      <c r="T22" s="160" t="s">
        <v>118</v>
      </c>
      <c r="U22" s="160">
        <v>11.403</v>
      </c>
      <c r="V22" s="160">
        <f t="shared" si="6"/>
        <v>13.68</v>
      </c>
      <c r="W22" s="160"/>
      <c r="X22" s="160" t="s">
        <v>119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120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7">
        <v>11</v>
      </c>
      <c r="B23" s="178" t="s">
        <v>153</v>
      </c>
      <c r="C23" s="188" t="s">
        <v>154</v>
      </c>
      <c r="D23" s="179" t="s">
        <v>144</v>
      </c>
      <c r="E23" s="180">
        <v>6</v>
      </c>
      <c r="F23" s="181"/>
      <c r="G23" s="182">
        <f t="shared" si="0"/>
        <v>0</v>
      </c>
      <c r="H23" s="161"/>
      <c r="I23" s="160">
        <f t="shared" si="1"/>
        <v>0</v>
      </c>
      <c r="J23" s="161"/>
      <c r="K23" s="160">
        <f t="shared" si="2"/>
        <v>0</v>
      </c>
      <c r="L23" s="160">
        <v>21</v>
      </c>
      <c r="M23" s="160">
        <f t="shared" si="3"/>
        <v>0</v>
      </c>
      <c r="N23" s="160">
        <v>5.0000000000000002E-5</v>
      </c>
      <c r="O23" s="160">
        <f t="shared" si="4"/>
        <v>0</v>
      </c>
      <c r="P23" s="160">
        <v>4.7299999999999998E-3</v>
      </c>
      <c r="Q23" s="160">
        <f t="shared" si="5"/>
        <v>0.03</v>
      </c>
      <c r="R23" s="160"/>
      <c r="S23" s="160" t="s">
        <v>118</v>
      </c>
      <c r="T23" s="160" t="s">
        <v>118</v>
      </c>
      <c r="U23" s="160">
        <v>0.125</v>
      </c>
      <c r="V23" s="160">
        <f t="shared" si="6"/>
        <v>0.75</v>
      </c>
      <c r="W23" s="160"/>
      <c r="X23" s="160" t="s">
        <v>119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120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7">
        <v>12</v>
      </c>
      <c r="B24" s="178" t="s">
        <v>155</v>
      </c>
      <c r="C24" s="188" t="s">
        <v>156</v>
      </c>
      <c r="D24" s="179" t="s">
        <v>144</v>
      </c>
      <c r="E24" s="180">
        <v>12</v>
      </c>
      <c r="F24" s="181"/>
      <c r="G24" s="182">
        <f t="shared" si="0"/>
        <v>0</v>
      </c>
      <c r="H24" s="161"/>
      <c r="I24" s="160">
        <f t="shared" si="1"/>
        <v>0</v>
      </c>
      <c r="J24" s="161"/>
      <c r="K24" s="160">
        <f t="shared" si="2"/>
        <v>0</v>
      </c>
      <c r="L24" s="160">
        <v>21</v>
      </c>
      <c r="M24" s="160">
        <f t="shared" si="3"/>
        <v>0</v>
      </c>
      <c r="N24" s="160">
        <v>1E-4</v>
      </c>
      <c r="O24" s="160">
        <f t="shared" si="4"/>
        <v>0</v>
      </c>
      <c r="P24" s="160">
        <v>1.384E-2</v>
      </c>
      <c r="Q24" s="160">
        <f t="shared" si="5"/>
        <v>0.17</v>
      </c>
      <c r="R24" s="160"/>
      <c r="S24" s="160" t="s">
        <v>118</v>
      </c>
      <c r="T24" s="160" t="s">
        <v>118</v>
      </c>
      <c r="U24" s="160">
        <v>0.19800000000000001</v>
      </c>
      <c r="V24" s="160">
        <f t="shared" si="6"/>
        <v>2.38</v>
      </c>
      <c r="W24" s="160"/>
      <c r="X24" s="160" t="s">
        <v>119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120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7">
        <v>13</v>
      </c>
      <c r="B25" s="178" t="s">
        <v>157</v>
      </c>
      <c r="C25" s="188" t="s">
        <v>158</v>
      </c>
      <c r="D25" s="179" t="s">
        <v>144</v>
      </c>
      <c r="E25" s="180">
        <v>5</v>
      </c>
      <c r="F25" s="181"/>
      <c r="G25" s="182">
        <f t="shared" si="0"/>
        <v>0</v>
      </c>
      <c r="H25" s="161"/>
      <c r="I25" s="160">
        <f t="shared" si="1"/>
        <v>0</v>
      </c>
      <c r="J25" s="161"/>
      <c r="K25" s="160">
        <f t="shared" si="2"/>
        <v>0</v>
      </c>
      <c r="L25" s="160">
        <v>21</v>
      </c>
      <c r="M25" s="160">
        <f t="shared" si="3"/>
        <v>0</v>
      </c>
      <c r="N25" s="160">
        <v>0</v>
      </c>
      <c r="O25" s="160">
        <f t="shared" si="4"/>
        <v>0</v>
      </c>
      <c r="P25" s="160">
        <v>3.5599999999999998E-3</v>
      </c>
      <c r="Q25" s="160">
        <f t="shared" si="5"/>
        <v>0.02</v>
      </c>
      <c r="R25" s="160"/>
      <c r="S25" s="160" t="s">
        <v>126</v>
      </c>
      <c r="T25" s="160" t="s">
        <v>118</v>
      </c>
      <c r="U25" s="160">
        <v>8.0500000000000002E-2</v>
      </c>
      <c r="V25" s="160">
        <f t="shared" si="6"/>
        <v>0.4</v>
      </c>
      <c r="W25" s="160"/>
      <c r="X25" s="160" t="s">
        <v>119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120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">
      <c r="A26" s="165" t="s">
        <v>113</v>
      </c>
      <c r="B26" s="166" t="s">
        <v>67</v>
      </c>
      <c r="C26" s="185" t="s">
        <v>68</v>
      </c>
      <c r="D26" s="167"/>
      <c r="E26" s="168"/>
      <c r="F26" s="169"/>
      <c r="G26" s="170">
        <f>SUMIF(AG27:AG42,"&lt;&gt;NOR",G27:G42)</f>
        <v>0</v>
      </c>
      <c r="H26" s="164"/>
      <c r="I26" s="164">
        <f>SUM(I27:I42)</f>
        <v>0</v>
      </c>
      <c r="J26" s="164"/>
      <c r="K26" s="164">
        <f>SUM(K27:K42)</f>
        <v>0</v>
      </c>
      <c r="L26" s="164"/>
      <c r="M26" s="164">
        <f>SUM(M27:M42)</f>
        <v>0</v>
      </c>
      <c r="N26" s="164"/>
      <c r="O26" s="164">
        <f>SUM(O27:O42)</f>
        <v>0.13</v>
      </c>
      <c r="P26" s="164"/>
      <c r="Q26" s="164">
        <f>SUM(Q27:Q42)</f>
        <v>0</v>
      </c>
      <c r="R26" s="164"/>
      <c r="S26" s="164"/>
      <c r="T26" s="164"/>
      <c r="U26" s="164"/>
      <c r="V26" s="164">
        <f>SUM(V27:V42)</f>
        <v>7.6899999999999995</v>
      </c>
      <c r="W26" s="164"/>
      <c r="X26" s="164"/>
      <c r="AG26" t="s">
        <v>114</v>
      </c>
    </row>
    <row r="27" spans="1:60" outlineLevel="1" x14ac:dyDescent="0.2">
      <c r="A27" s="171">
        <v>14</v>
      </c>
      <c r="B27" s="172" t="s">
        <v>159</v>
      </c>
      <c r="C27" s="186" t="s">
        <v>160</v>
      </c>
      <c r="D27" s="173" t="s">
        <v>140</v>
      </c>
      <c r="E27" s="174">
        <v>5</v>
      </c>
      <c r="F27" s="175"/>
      <c r="G27" s="176">
        <f>ROUND(E27*F27,2)</f>
        <v>0</v>
      </c>
      <c r="H27" s="161"/>
      <c r="I27" s="160">
        <f>ROUND(E27*H27,2)</f>
        <v>0</v>
      </c>
      <c r="J27" s="161"/>
      <c r="K27" s="160">
        <f>ROUND(E27*J27,2)</f>
        <v>0</v>
      </c>
      <c r="L27" s="160">
        <v>21</v>
      </c>
      <c r="M27" s="160">
        <f>G27*(1+L27/100)</f>
        <v>0</v>
      </c>
      <c r="N27" s="160">
        <v>5.9999999999999995E-4</v>
      </c>
      <c r="O27" s="160">
        <f>ROUND(E27*N27,2)</f>
        <v>0</v>
      </c>
      <c r="P27" s="160">
        <v>0</v>
      </c>
      <c r="Q27" s="160">
        <f>ROUND(E27*P27,2)</f>
        <v>0</v>
      </c>
      <c r="R27" s="160"/>
      <c r="S27" s="160" t="s">
        <v>118</v>
      </c>
      <c r="T27" s="160" t="s">
        <v>118</v>
      </c>
      <c r="U27" s="160">
        <v>0.40699999999999997</v>
      </c>
      <c r="V27" s="160">
        <f>ROUND(E27*U27,2)</f>
        <v>2.04</v>
      </c>
      <c r="W27" s="160"/>
      <c r="X27" s="160" t="s">
        <v>119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120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87" t="s">
        <v>161</v>
      </c>
      <c r="D28" s="162"/>
      <c r="E28" s="163">
        <v>5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0"/>
      <c r="Z28" s="150"/>
      <c r="AA28" s="150"/>
      <c r="AB28" s="150"/>
      <c r="AC28" s="150"/>
      <c r="AD28" s="150"/>
      <c r="AE28" s="150"/>
      <c r="AF28" s="150"/>
      <c r="AG28" s="150" t="s">
        <v>122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71">
        <v>15</v>
      </c>
      <c r="B29" s="172" t="s">
        <v>162</v>
      </c>
      <c r="C29" s="186" t="s">
        <v>163</v>
      </c>
      <c r="D29" s="173" t="s">
        <v>144</v>
      </c>
      <c r="E29" s="174">
        <v>11</v>
      </c>
      <c r="F29" s="175"/>
      <c r="G29" s="176">
        <f>ROUND(E29*F29,2)</f>
        <v>0</v>
      </c>
      <c r="H29" s="161"/>
      <c r="I29" s="160">
        <f>ROUND(E29*H29,2)</f>
        <v>0</v>
      </c>
      <c r="J29" s="161"/>
      <c r="K29" s="160">
        <f>ROUND(E29*J29,2)</f>
        <v>0</v>
      </c>
      <c r="L29" s="160">
        <v>21</v>
      </c>
      <c r="M29" s="160">
        <f>G29*(1+L29/100)</f>
        <v>0</v>
      </c>
      <c r="N29" s="160">
        <v>0</v>
      </c>
      <c r="O29" s="160">
        <f>ROUND(E29*N29,2)</f>
        <v>0</v>
      </c>
      <c r="P29" s="160">
        <v>0</v>
      </c>
      <c r="Q29" s="160">
        <f>ROUND(E29*P29,2)</f>
        <v>0</v>
      </c>
      <c r="R29" s="160"/>
      <c r="S29" s="160" t="s">
        <v>118</v>
      </c>
      <c r="T29" s="160" t="s">
        <v>118</v>
      </c>
      <c r="U29" s="160">
        <v>0.13900000000000001</v>
      </c>
      <c r="V29" s="160">
        <f>ROUND(E29*U29,2)</f>
        <v>1.53</v>
      </c>
      <c r="W29" s="160"/>
      <c r="X29" s="160" t="s">
        <v>119</v>
      </c>
      <c r="Y29" s="150"/>
      <c r="Z29" s="150"/>
      <c r="AA29" s="150"/>
      <c r="AB29" s="150"/>
      <c r="AC29" s="150"/>
      <c r="AD29" s="150"/>
      <c r="AE29" s="150"/>
      <c r="AF29" s="150"/>
      <c r="AG29" s="150" t="s">
        <v>120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87" t="s">
        <v>164</v>
      </c>
      <c r="D30" s="162"/>
      <c r="E30" s="163">
        <v>11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122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2.5" outlineLevel="1" x14ac:dyDescent="0.2">
      <c r="A31" s="177">
        <v>16</v>
      </c>
      <c r="B31" s="178" t="s">
        <v>165</v>
      </c>
      <c r="C31" s="188" t="s">
        <v>166</v>
      </c>
      <c r="D31" s="179" t="s">
        <v>144</v>
      </c>
      <c r="E31" s="180">
        <v>7.5</v>
      </c>
      <c r="F31" s="181"/>
      <c r="G31" s="182">
        <f t="shared" ref="G31:G40" si="7">ROUND(E31*F31,2)</f>
        <v>0</v>
      </c>
      <c r="H31" s="161"/>
      <c r="I31" s="160">
        <f t="shared" ref="I31:I40" si="8">ROUND(E31*H31,2)</f>
        <v>0</v>
      </c>
      <c r="J31" s="161"/>
      <c r="K31" s="160">
        <f t="shared" ref="K31:K40" si="9">ROUND(E31*J31,2)</f>
        <v>0</v>
      </c>
      <c r="L31" s="160">
        <v>21</v>
      </c>
      <c r="M31" s="160">
        <f t="shared" ref="M31:M40" si="10">G31*(1+L31/100)</f>
        <v>0</v>
      </c>
      <c r="N31" s="160">
        <v>0</v>
      </c>
      <c r="O31" s="160">
        <f t="shared" ref="O31:O40" si="11">ROUND(E31*N31,2)</f>
        <v>0</v>
      </c>
      <c r="P31" s="160">
        <v>0</v>
      </c>
      <c r="Q31" s="160">
        <f t="shared" ref="Q31:Q40" si="12">ROUND(E31*P31,2)</f>
        <v>0</v>
      </c>
      <c r="R31" s="160"/>
      <c r="S31" s="160" t="s">
        <v>118</v>
      </c>
      <c r="T31" s="160" t="s">
        <v>118</v>
      </c>
      <c r="U31" s="160">
        <v>0.188</v>
      </c>
      <c r="V31" s="160">
        <f t="shared" ref="V31:V40" si="13">ROUND(E31*U31,2)</f>
        <v>1.41</v>
      </c>
      <c r="W31" s="160"/>
      <c r="X31" s="160" t="s">
        <v>119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120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77">
        <v>17</v>
      </c>
      <c r="B32" s="178" t="s">
        <v>167</v>
      </c>
      <c r="C32" s="188" t="s">
        <v>168</v>
      </c>
      <c r="D32" s="179" t="s">
        <v>144</v>
      </c>
      <c r="E32" s="180">
        <v>10.5</v>
      </c>
      <c r="F32" s="181"/>
      <c r="G32" s="182">
        <f t="shared" si="7"/>
        <v>0</v>
      </c>
      <c r="H32" s="161"/>
      <c r="I32" s="160">
        <f t="shared" si="8"/>
        <v>0</v>
      </c>
      <c r="J32" s="161"/>
      <c r="K32" s="160">
        <f t="shared" si="9"/>
        <v>0</v>
      </c>
      <c r="L32" s="160">
        <v>21</v>
      </c>
      <c r="M32" s="160">
        <f t="shared" si="10"/>
        <v>0</v>
      </c>
      <c r="N32" s="160">
        <v>0</v>
      </c>
      <c r="O32" s="160">
        <f t="shared" si="11"/>
        <v>0</v>
      </c>
      <c r="P32" s="160">
        <v>0</v>
      </c>
      <c r="Q32" s="160">
        <f t="shared" si="12"/>
        <v>0</v>
      </c>
      <c r="R32" s="160"/>
      <c r="S32" s="160" t="s">
        <v>118</v>
      </c>
      <c r="T32" s="160" t="s">
        <v>118</v>
      </c>
      <c r="U32" s="160">
        <v>0.217</v>
      </c>
      <c r="V32" s="160">
        <f t="shared" si="13"/>
        <v>2.2799999999999998</v>
      </c>
      <c r="W32" s="160"/>
      <c r="X32" s="160" t="s">
        <v>119</v>
      </c>
      <c r="Y32" s="150"/>
      <c r="Z32" s="150"/>
      <c r="AA32" s="150"/>
      <c r="AB32" s="150"/>
      <c r="AC32" s="150"/>
      <c r="AD32" s="150"/>
      <c r="AE32" s="150"/>
      <c r="AF32" s="150"/>
      <c r="AG32" s="150" t="s">
        <v>120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2.5" outlineLevel="1" x14ac:dyDescent="0.2">
      <c r="A33" s="177">
        <v>18</v>
      </c>
      <c r="B33" s="178" t="s">
        <v>169</v>
      </c>
      <c r="C33" s="188" t="s">
        <v>170</v>
      </c>
      <c r="D33" s="179" t="s">
        <v>144</v>
      </c>
      <c r="E33" s="180">
        <v>2</v>
      </c>
      <c r="F33" s="181"/>
      <c r="G33" s="182">
        <f t="shared" si="7"/>
        <v>0</v>
      </c>
      <c r="H33" s="161"/>
      <c r="I33" s="160">
        <f t="shared" si="8"/>
        <v>0</v>
      </c>
      <c r="J33" s="161"/>
      <c r="K33" s="160">
        <f t="shared" si="9"/>
        <v>0</v>
      </c>
      <c r="L33" s="160">
        <v>21</v>
      </c>
      <c r="M33" s="160">
        <f t="shared" si="10"/>
        <v>0</v>
      </c>
      <c r="N33" s="160">
        <v>0</v>
      </c>
      <c r="O33" s="160">
        <f t="shared" si="11"/>
        <v>0</v>
      </c>
      <c r="P33" s="160">
        <v>0</v>
      </c>
      <c r="Q33" s="160">
        <f t="shared" si="12"/>
        <v>0</v>
      </c>
      <c r="R33" s="160"/>
      <c r="S33" s="160" t="s">
        <v>126</v>
      </c>
      <c r="T33" s="160" t="s">
        <v>127</v>
      </c>
      <c r="U33" s="160">
        <v>0.217</v>
      </c>
      <c r="V33" s="160">
        <f t="shared" si="13"/>
        <v>0.43</v>
      </c>
      <c r="W33" s="160"/>
      <c r="X33" s="160" t="s">
        <v>119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120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7">
        <v>19</v>
      </c>
      <c r="B34" s="178" t="s">
        <v>171</v>
      </c>
      <c r="C34" s="188" t="s">
        <v>172</v>
      </c>
      <c r="D34" s="179" t="s">
        <v>147</v>
      </c>
      <c r="E34" s="180">
        <v>5</v>
      </c>
      <c r="F34" s="181"/>
      <c r="G34" s="182">
        <f t="shared" si="7"/>
        <v>0</v>
      </c>
      <c r="H34" s="161"/>
      <c r="I34" s="160">
        <f t="shared" si="8"/>
        <v>0</v>
      </c>
      <c r="J34" s="161"/>
      <c r="K34" s="160">
        <f t="shared" si="9"/>
        <v>0</v>
      </c>
      <c r="L34" s="160">
        <v>21</v>
      </c>
      <c r="M34" s="160">
        <f t="shared" si="10"/>
        <v>0</v>
      </c>
      <c r="N34" s="160">
        <v>0</v>
      </c>
      <c r="O34" s="160">
        <f t="shared" si="11"/>
        <v>0</v>
      </c>
      <c r="P34" s="160">
        <v>0</v>
      </c>
      <c r="Q34" s="160">
        <f t="shared" si="12"/>
        <v>0</v>
      </c>
      <c r="R34" s="160" t="s">
        <v>173</v>
      </c>
      <c r="S34" s="160" t="s">
        <v>118</v>
      </c>
      <c r="T34" s="160" t="s">
        <v>118</v>
      </c>
      <c r="U34" s="160">
        <v>0</v>
      </c>
      <c r="V34" s="160">
        <f t="shared" si="13"/>
        <v>0</v>
      </c>
      <c r="W34" s="160"/>
      <c r="X34" s="160" t="s">
        <v>174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175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ht="33.75" outlineLevel="1" x14ac:dyDescent="0.2">
      <c r="A35" s="177">
        <v>20</v>
      </c>
      <c r="B35" s="178" t="s">
        <v>176</v>
      </c>
      <c r="C35" s="188" t="s">
        <v>177</v>
      </c>
      <c r="D35" s="179" t="s">
        <v>144</v>
      </c>
      <c r="E35" s="180">
        <v>6</v>
      </c>
      <c r="F35" s="181"/>
      <c r="G35" s="182">
        <f t="shared" si="7"/>
        <v>0</v>
      </c>
      <c r="H35" s="161"/>
      <c r="I35" s="160">
        <f t="shared" si="8"/>
        <v>0</v>
      </c>
      <c r="J35" s="161"/>
      <c r="K35" s="160">
        <f t="shared" si="9"/>
        <v>0</v>
      </c>
      <c r="L35" s="160">
        <v>21</v>
      </c>
      <c r="M35" s="160">
        <f t="shared" si="10"/>
        <v>0</v>
      </c>
      <c r="N35" s="160">
        <v>4.2000000000000002E-4</v>
      </c>
      <c r="O35" s="160">
        <f t="shared" si="11"/>
        <v>0</v>
      </c>
      <c r="P35" s="160">
        <v>0</v>
      </c>
      <c r="Q35" s="160">
        <f t="shared" si="12"/>
        <v>0</v>
      </c>
      <c r="R35" s="160" t="s">
        <v>173</v>
      </c>
      <c r="S35" s="160" t="s">
        <v>118</v>
      </c>
      <c r="T35" s="160" t="s">
        <v>118</v>
      </c>
      <c r="U35" s="160">
        <v>0</v>
      </c>
      <c r="V35" s="160">
        <f t="shared" si="13"/>
        <v>0</v>
      </c>
      <c r="W35" s="160"/>
      <c r="X35" s="160" t="s">
        <v>174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175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33.75" outlineLevel="1" x14ac:dyDescent="0.2">
      <c r="A36" s="177">
        <v>21</v>
      </c>
      <c r="B36" s="178" t="s">
        <v>178</v>
      </c>
      <c r="C36" s="188" t="s">
        <v>179</v>
      </c>
      <c r="D36" s="179" t="s">
        <v>144</v>
      </c>
      <c r="E36" s="180">
        <v>5</v>
      </c>
      <c r="F36" s="181"/>
      <c r="G36" s="182">
        <f t="shared" si="7"/>
        <v>0</v>
      </c>
      <c r="H36" s="161"/>
      <c r="I36" s="160">
        <f t="shared" si="8"/>
        <v>0</v>
      </c>
      <c r="J36" s="161"/>
      <c r="K36" s="160">
        <f t="shared" si="9"/>
        <v>0</v>
      </c>
      <c r="L36" s="160">
        <v>21</v>
      </c>
      <c r="M36" s="160">
        <f t="shared" si="10"/>
        <v>0</v>
      </c>
      <c r="N36" s="160">
        <v>7.7999999999999999E-4</v>
      </c>
      <c r="O36" s="160">
        <f t="shared" si="11"/>
        <v>0</v>
      </c>
      <c r="P36" s="160">
        <v>0</v>
      </c>
      <c r="Q36" s="160">
        <f t="shared" si="12"/>
        <v>0</v>
      </c>
      <c r="R36" s="160" t="s">
        <v>173</v>
      </c>
      <c r="S36" s="160" t="s">
        <v>118</v>
      </c>
      <c r="T36" s="160" t="s">
        <v>118</v>
      </c>
      <c r="U36" s="160">
        <v>0</v>
      </c>
      <c r="V36" s="160">
        <f t="shared" si="13"/>
        <v>0</v>
      </c>
      <c r="W36" s="160"/>
      <c r="X36" s="160" t="s">
        <v>174</v>
      </c>
      <c r="Y36" s="150"/>
      <c r="Z36" s="150"/>
      <c r="AA36" s="150"/>
      <c r="AB36" s="150"/>
      <c r="AC36" s="150"/>
      <c r="AD36" s="150"/>
      <c r="AE36" s="150"/>
      <c r="AF36" s="150"/>
      <c r="AG36" s="150" t="s">
        <v>175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33.75" outlineLevel="1" x14ac:dyDescent="0.2">
      <c r="A37" s="177">
        <v>22</v>
      </c>
      <c r="B37" s="178" t="s">
        <v>180</v>
      </c>
      <c r="C37" s="188" t="s">
        <v>181</v>
      </c>
      <c r="D37" s="179" t="s">
        <v>144</v>
      </c>
      <c r="E37" s="180">
        <v>7.5</v>
      </c>
      <c r="F37" s="181"/>
      <c r="G37" s="182">
        <f t="shared" si="7"/>
        <v>0</v>
      </c>
      <c r="H37" s="161"/>
      <c r="I37" s="160">
        <f t="shared" si="8"/>
        <v>0</v>
      </c>
      <c r="J37" s="161"/>
      <c r="K37" s="160">
        <f t="shared" si="9"/>
        <v>0</v>
      </c>
      <c r="L37" s="160">
        <v>21</v>
      </c>
      <c r="M37" s="160">
        <f t="shared" si="10"/>
        <v>0</v>
      </c>
      <c r="N37" s="160">
        <v>2.5000000000000001E-3</v>
      </c>
      <c r="O37" s="160">
        <f t="shared" si="11"/>
        <v>0.02</v>
      </c>
      <c r="P37" s="160">
        <v>0</v>
      </c>
      <c r="Q37" s="160">
        <f t="shared" si="12"/>
        <v>0</v>
      </c>
      <c r="R37" s="160" t="s">
        <v>173</v>
      </c>
      <c r="S37" s="160" t="s">
        <v>118</v>
      </c>
      <c r="T37" s="160" t="s">
        <v>118</v>
      </c>
      <c r="U37" s="160">
        <v>0</v>
      </c>
      <c r="V37" s="160">
        <f t="shared" si="13"/>
        <v>0</v>
      </c>
      <c r="W37" s="160"/>
      <c r="X37" s="160" t="s">
        <v>174</v>
      </c>
      <c r="Y37" s="150"/>
      <c r="Z37" s="150"/>
      <c r="AA37" s="150"/>
      <c r="AB37" s="150"/>
      <c r="AC37" s="150"/>
      <c r="AD37" s="150"/>
      <c r="AE37" s="150"/>
      <c r="AF37" s="150"/>
      <c r="AG37" s="150" t="s">
        <v>175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33.75" outlineLevel="1" x14ac:dyDescent="0.2">
      <c r="A38" s="177">
        <v>23</v>
      </c>
      <c r="B38" s="178" t="s">
        <v>182</v>
      </c>
      <c r="C38" s="188" t="s">
        <v>183</v>
      </c>
      <c r="D38" s="179" t="s">
        <v>144</v>
      </c>
      <c r="E38" s="180">
        <v>10.5</v>
      </c>
      <c r="F38" s="181"/>
      <c r="G38" s="182">
        <f t="shared" si="7"/>
        <v>0</v>
      </c>
      <c r="H38" s="161"/>
      <c r="I38" s="160">
        <f t="shared" si="8"/>
        <v>0</v>
      </c>
      <c r="J38" s="161"/>
      <c r="K38" s="160">
        <f t="shared" si="9"/>
        <v>0</v>
      </c>
      <c r="L38" s="160">
        <v>21</v>
      </c>
      <c r="M38" s="160">
        <f t="shared" si="10"/>
        <v>0</v>
      </c>
      <c r="N38" s="160">
        <v>3.5000000000000001E-3</v>
      </c>
      <c r="O38" s="160">
        <f t="shared" si="11"/>
        <v>0.04</v>
      </c>
      <c r="P38" s="160">
        <v>0</v>
      </c>
      <c r="Q38" s="160">
        <f t="shared" si="12"/>
        <v>0</v>
      </c>
      <c r="R38" s="160" t="s">
        <v>173</v>
      </c>
      <c r="S38" s="160" t="s">
        <v>118</v>
      </c>
      <c r="T38" s="160" t="s">
        <v>118</v>
      </c>
      <c r="U38" s="160">
        <v>0</v>
      </c>
      <c r="V38" s="160">
        <f t="shared" si="13"/>
        <v>0</v>
      </c>
      <c r="W38" s="160"/>
      <c r="X38" s="160" t="s">
        <v>174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175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33.75" outlineLevel="1" x14ac:dyDescent="0.2">
      <c r="A39" s="177">
        <v>24</v>
      </c>
      <c r="B39" s="178" t="s">
        <v>184</v>
      </c>
      <c r="C39" s="188" t="s">
        <v>185</v>
      </c>
      <c r="D39" s="179" t="s">
        <v>144</v>
      </c>
      <c r="E39" s="180">
        <v>2</v>
      </c>
      <c r="F39" s="181"/>
      <c r="G39" s="182">
        <f t="shared" si="7"/>
        <v>0</v>
      </c>
      <c r="H39" s="161"/>
      <c r="I39" s="160">
        <f t="shared" si="8"/>
        <v>0</v>
      </c>
      <c r="J39" s="161"/>
      <c r="K39" s="160">
        <f t="shared" si="9"/>
        <v>0</v>
      </c>
      <c r="L39" s="160">
        <v>21</v>
      </c>
      <c r="M39" s="160">
        <f t="shared" si="10"/>
        <v>0</v>
      </c>
      <c r="N39" s="160">
        <v>5.4999999999999997E-3</v>
      </c>
      <c r="O39" s="160">
        <f t="shared" si="11"/>
        <v>0.01</v>
      </c>
      <c r="P39" s="160">
        <v>0</v>
      </c>
      <c r="Q39" s="160">
        <f t="shared" si="12"/>
        <v>0</v>
      </c>
      <c r="R39" s="160" t="s">
        <v>173</v>
      </c>
      <c r="S39" s="160" t="s">
        <v>118</v>
      </c>
      <c r="T39" s="160" t="s">
        <v>118</v>
      </c>
      <c r="U39" s="160">
        <v>0</v>
      </c>
      <c r="V39" s="160">
        <f t="shared" si="13"/>
        <v>0</v>
      </c>
      <c r="W39" s="160"/>
      <c r="X39" s="160" t="s">
        <v>174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175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71">
        <v>25</v>
      </c>
      <c r="B40" s="172" t="s">
        <v>186</v>
      </c>
      <c r="C40" s="186" t="s">
        <v>187</v>
      </c>
      <c r="D40" s="173" t="s">
        <v>140</v>
      </c>
      <c r="E40" s="174">
        <v>6</v>
      </c>
      <c r="F40" s="175"/>
      <c r="G40" s="176">
        <f t="shared" si="7"/>
        <v>0</v>
      </c>
      <c r="H40" s="161"/>
      <c r="I40" s="160">
        <f t="shared" si="8"/>
        <v>0</v>
      </c>
      <c r="J40" s="161"/>
      <c r="K40" s="160">
        <f t="shared" si="9"/>
        <v>0</v>
      </c>
      <c r="L40" s="160">
        <v>21</v>
      </c>
      <c r="M40" s="160">
        <f t="shared" si="10"/>
        <v>0</v>
      </c>
      <c r="N40" s="160">
        <v>1.03E-2</v>
      </c>
      <c r="O40" s="160">
        <f t="shared" si="11"/>
        <v>0.06</v>
      </c>
      <c r="P40" s="160">
        <v>0</v>
      </c>
      <c r="Q40" s="160">
        <f t="shared" si="12"/>
        <v>0</v>
      </c>
      <c r="R40" s="160" t="s">
        <v>173</v>
      </c>
      <c r="S40" s="160" t="s">
        <v>118</v>
      </c>
      <c r="T40" s="160" t="s">
        <v>118</v>
      </c>
      <c r="U40" s="160">
        <v>0</v>
      </c>
      <c r="V40" s="160">
        <f t="shared" si="13"/>
        <v>0</v>
      </c>
      <c r="W40" s="160"/>
      <c r="X40" s="160" t="s">
        <v>174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175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87" t="s">
        <v>188</v>
      </c>
      <c r="D41" s="162"/>
      <c r="E41" s="163">
        <v>6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/>
      <c r="AG41" s="150" t="s">
        <v>122</v>
      </c>
      <c r="AH41" s="150">
        <v>5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>
        <v>26</v>
      </c>
      <c r="B42" s="158" t="s">
        <v>189</v>
      </c>
      <c r="C42" s="189" t="s">
        <v>190</v>
      </c>
      <c r="D42" s="159" t="s">
        <v>0</v>
      </c>
      <c r="E42" s="183"/>
      <c r="F42" s="161"/>
      <c r="G42" s="160">
        <f>ROUND(E42*F42,2)</f>
        <v>0</v>
      </c>
      <c r="H42" s="161"/>
      <c r="I42" s="160">
        <f>ROUND(E42*H42,2)</f>
        <v>0</v>
      </c>
      <c r="J42" s="161"/>
      <c r="K42" s="160">
        <f>ROUND(E42*J42,2)</f>
        <v>0</v>
      </c>
      <c r="L42" s="160">
        <v>21</v>
      </c>
      <c r="M42" s="160">
        <f>G42*(1+L42/100)</f>
        <v>0</v>
      </c>
      <c r="N42" s="160">
        <v>0</v>
      </c>
      <c r="O42" s="160">
        <f>ROUND(E42*N42,2)</f>
        <v>0</v>
      </c>
      <c r="P42" s="160">
        <v>0</v>
      </c>
      <c r="Q42" s="160">
        <f>ROUND(E42*P42,2)</f>
        <v>0</v>
      </c>
      <c r="R42" s="160"/>
      <c r="S42" s="160" t="s">
        <v>118</v>
      </c>
      <c r="T42" s="160" t="s">
        <v>118</v>
      </c>
      <c r="U42" s="160">
        <v>0</v>
      </c>
      <c r="V42" s="160">
        <f>ROUND(E42*U42,2)</f>
        <v>0</v>
      </c>
      <c r="W42" s="160"/>
      <c r="X42" s="160" t="s">
        <v>191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192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x14ac:dyDescent="0.2">
      <c r="A43" s="165" t="s">
        <v>113</v>
      </c>
      <c r="B43" s="166" t="s">
        <v>69</v>
      </c>
      <c r="C43" s="185" t="s">
        <v>70</v>
      </c>
      <c r="D43" s="167"/>
      <c r="E43" s="168"/>
      <c r="F43" s="169"/>
      <c r="G43" s="170">
        <f>SUMIF(AG44:AG51,"&lt;&gt;NOR",G44:G51)</f>
        <v>0</v>
      </c>
      <c r="H43" s="164"/>
      <c r="I43" s="164">
        <f>SUM(I44:I51)</f>
        <v>0</v>
      </c>
      <c r="J43" s="164"/>
      <c r="K43" s="164">
        <f>SUM(K44:K51)</f>
        <v>0</v>
      </c>
      <c r="L43" s="164"/>
      <c r="M43" s="164">
        <f>SUM(M44:M51)</f>
        <v>0</v>
      </c>
      <c r="N43" s="164"/>
      <c r="O43" s="164">
        <f>SUM(O44:O51)</f>
        <v>0.02</v>
      </c>
      <c r="P43" s="164"/>
      <c r="Q43" s="164">
        <f>SUM(Q44:Q51)</f>
        <v>0</v>
      </c>
      <c r="R43" s="164"/>
      <c r="S43" s="164"/>
      <c r="T43" s="164"/>
      <c r="U43" s="164"/>
      <c r="V43" s="164">
        <f>SUM(V44:V51)</f>
        <v>6.0900000000000007</v>
      </c>
      <c r="W43" s="164"/>
      <c r="X43" s="164"/>
      <c r="AG43" t="s">
        <v>114</v>
      </c>
    </row>
    <row r="44" spans="1:60" outlineLevel="1" x14ac:dyDescent="0.2">
      <c r="A44" s="177">
        <v>27</v>
      </c>
      <c r="B44" s="178" t="s">
        <v>193</v>
      </c>
      <c r="C44" s="188" t="s">
        <v>194</v>
      </c>
      <c r="D44" s="179" t="s">
        <v>147</v>
      </c>
      <c r="E44" s="180">
        <v>1</v>
      </c>
      <c r="F44" s="181"/>
      <c r="G44" s="182">
        <f>ROUND(E44*F44,2)</f>
        <v>0</v>
      </c>
      <c r="H44" s="161"/>
      <c r="I44" s="160">
        <f>ROUND(E44*H44,2)</f>
        <v>0</v>
      </c>
      <c r="J44" s="161"/>
      <c r="K44" s="160">
        <f>ROUND(E44*J44,2)</f>
        <v>0</v>
      </c>
      <c r="L44" s="160">
        <v>21</v>
      </c>
      <c r="M44" s="160">
        <f>G44*(1+L44/100)</f>
        <v>0</v>
      </c>
      <c r="N44" s="160">
        <v>1.265E-2</v>
      </c>
      <c r="O44" s="160">
        <f>ROUND(E44*N44,2)</f>
        <v>0.01</v>
      </c>
      <c r="P44" s="160">
        <v>0</v>
      </c>
      <c r="Q44" s="160">
        <f>ROUND(E44*P44,2)</f>
        <v>0</v>
      </c>
      <c r="R44" s="160"/>
      <c r="S44" s="160" t="s">
        <v>118</v>
      </c>
      <c r="T44" s="160" t="s">
        <v>118</v>
      </c>
      <c r="U44" s="160">
        <v>0.50600000000000001</v>
      </c>
      <c r="V44" s="160">
        <f>ROUND(E44*U44,2)</f>
        <v>0.51</v>
      </c>
      <c r="W44" s="160"/>
      <c r="X44" s="160" t="s">
        <v>119</v>
      </c>
      <c r="Y44" s="150"/>
      <c r="Z44" s="150"/>
      <c r="AA44" s="150"/>
      <c r="AB44" s="150"/>
      <c r="AC44" s="150"/>
      <c r="AD44" s="150"/>
      <c r="AE44" s="150"/>
      <c r="AF44" s="150"/>
      <c r="AG44" s="150" t="s">
        <v>120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77">
        <v>28</v>
      </c>
      <c r="B45" s="178" t="s">
        <v>195</v>
      </c>
      <c r="C45" s="188" t="s">
        <v>196</v>
      </c>
      <c r="D45" s="179" t="s">
        <v>144</v>
      </c>
      <c r="E45" s="180">
        <v>8</v>
      </c>
      <c r="F45" s="181"/>
      <c r="G45" s="182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21</v>
      </c>
      <c r="M45" s="160">
        <f>G45*(1+L45/100)</f>
        <v>0</v>
      </c>
      <c r="N45" s="160">
        <v>3.4000000000000002E-4</v>
      </c>
      <c r="O45" s="160">
        <f>ROUND(E45*N45,2)</f>
        <v>0</v>
      </c>
      <c r="P45" s="160">
        <v>0</v>
      </c>
      <c r="Q45" s="160">
        <f>ROUND(E45*P45,2)</f>
        <v>0</v>
      </c>
      <c r="R45" s="160"/>
      <c r="S45" s="160" t="s">
        <v>118</v>
      </c>
      <c r="T45" s="160" t="s">
        <v>118</v>
      </c>
      <c r="U45" s="160">
        <v>0.32</v>
      </c>
      <c r="V45" s="160">
        <f>ROUND(E45*U45,2)</f>
        <v>2.56</v>
      </c>
      <c r="W45" s="160"/>
      <c r="X45" s="160" t="s">
        <v>119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120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7">
        <v>29</v>
      </c>
      <c r="B46" s="178" t="s">
        <v>197</v>
      </c>
      <c r="C46" s="188" t="s">
        <v>198</v>
      </c>
      <c r="D46" s="179" t="s">
        <v>147</v>
      </c>
      <c r="E46" s="180">
        <v>3</v>
      </c>
      <c r="F46" s="181"/>
      <c r="G46" s="182">
        <f>ROUND(E46*F46,2)</f>
        <v>0</v>
      </c>
      <c r="H46" s="161"/>
      <c r="I46" s="160">
        <f>ROUND(E46*H46,2)</f>
        <v>0</v>
      </c>
      <c r="J46" s="161"/>
      <c r="K46" s="160">
        <f>ROUND(E46*J46,2)</f>
        <v>0</v>
      </c>
      <c r="L46" s="160">
        <v>21</v>
      </c>
      <c r="M46" s="160">
        <f>G46*(1+L46/100)</f>
        <v>0</v>
      </c>
      <c r="N46" s="160">
        <v>0</v>
      </c>
      <c r="O46" s="160">
        <f>ROUND(E46*N46,2)</f>
        <v>0</v>
      </c>
      <c r="P46" s="160">
        <v>0</v>
      </c>
      <c r="Q46" s="160">
        <f>ROUND(E46*P46,2)</f>
        <v>0</v>
      </c>
      <c r="R46" s="160"/>
      <c r="S46" s="160" t="s">
        <v>118</v>
      </c>
      <c r="T46" s="160" t="s">
        <v>118</v>
      </c>
      <c r="U46" s="160">
        <v>0.14799999999999999</v>
      </c>
      <c r="V46" s="160">
        <f>ROUND(E46*U46,2)</f>
        <v>0.44</v>
      </c>
      <c r="W46" s="160"/>
      <c r="X46" s="160" t="s">
        <v>119</v>
      </c>
      <c r="Y46" s="150"/>
      <c r="Z46" s="150"/>
      <c r="AA46" s="150"/>
      <c r="AB46" s="150"/>
      <c r="AC46" s="150"/>
      <c r="AD46" s="150"/>
      <c r="AE46" s="150"/>
      <c r="AF46" s="150"/>
      <c r="AG46" s="150" t="s">
        <v>120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77">
        <v>30</v>
      </c>
      <c r="B47" s="178" t="s">
        <v>199</v>
      </c>
      <c r="C47" s="188" t="s">
        <v>200</v>
      </c>
      <c r="D47" s="179" t="s">
        <v>144</v>
      </c>
      <c r="E47" s="180">
        <v>8</v>
      </c>
      <c r="F47" s="181"/>
      <c r="G47" s="182">
        <f>ROUND(E47*F47,2)</f>
        <v>0</v>
      </c>
      <c r="H47" s="161"/>
      <c r="I47" s="160">
        <f>ROUND(E47*H47,2)</f>
        <v>0</v>
      </c>
      <c r="J47" s="161"/>
      <c r="K47" s="160">
        <f>ROUND(E47*J47,2)</f>
        <v>0</v>
      </c>
      <c r="L47" s="160">
        <v>21</v>
      </c>
      <c r="M47" s="160">
        <f>G47*(1+L47/100)</f>
        <v>0</v>
      </c>
      <c r="N47" s="160">
        <v>0</v>
      </c>
      <c r="O47" s="160">
        <f>ROUND(E47*N47,2)</f>
        <v>0</v>
      </c>
      <c r="P47" s="160">
        <v>0</v>
      </c>
      <c r="Q47" s="160">
        <f>ROUND(E47*P47,2)</f>
        <v>0</v>
      </c>
      <c r="R47" s="160"/>
      <c r="S47" s="160" t="s">
        <v>118</v>
      </c>
      <c r="T47" s="160" t="s">
        <v>118</v>
      </c>
      <c r="U47" s="160">
        <v>4.8000000000000001E-2</v>
      </c>
      <c r="V47" s="160">
        <f>ROUND(E47*U47,2)</f>
        <v>0.38</v>
      </c>
      <c r="W47" s="160"/>
      <c r="X47" s="160" t="s">
        <v>119</v>
      </c>
      <c r="Y47" s="150"/>
      <c r="Z47" s="150"/>
      <c r="AA47" s="150"/>
      <c r="AB47" s="150"/>
      <c r="AC47" s="150"/>
      <c r="AD47" s="150"/>
      <c r="AE47" s="150"/>
      <c r="AF47" s="150"/>
      <c r="AG47" s="150" t="s">
        <v>120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71">
        <v>31</v>
      </c>
      <c r="B48" s="172" t="s">
        <v>201</v>
      </c>
      <c r="C48" s="186" t="s">
        <v>202</v>
      </c>
      <c r="D48" s="173" t="s">
        <v>203</v>
      </c>
      <c r="E48" s="174">
        <v>1</v>
      </c>
      <c r="F48" s="175"/>
      <c r="G48" s="176">
        <f>ROUND(E48*F48,2)</f>
        <v>0</v>
      </c>
      <c r="H48" s="161"/>
      <c r="I48" s="160">
        <f>ROUND(E48*H48,2)</f>
        <v>0</v>
      </c>
      <c r="J48" s="161"/>
      <c r="K48" s="160">
        <f>ROUND(E48*J48,2)</f>
        <v>0</v>
      </c>
      <c r="L48" s="160">
        <v>21</v>
      </c>
      <c r="M48" s="160">
        <f>G48*(1+L48/100)</f>
        <v>0</v>
      </c>
      <c r="N48" s="160">
        <v>8.9099999999999995E-3</v>
      </c>
      <c r="O48" s="160">
        <f>ROUND(E48*N48,2)</f>
        <v>0.01</v>
      </c>
      <c r="P48" s="160">
        <v>0</v>
      </c>
      <c r="Q48" s="160">
        <f>ROUND(E48*P48,2)</f>
        <v>0</v>
      </c>
      <c r="R48" s="160"/>
      <c r="S48" s="160" t="s">
        <v>118</v>
      </c>
      <c r="T48" s="160" t="s">
        <v>118</v>
      </c>
      <c r="U48" s="160">
        <v>2.1619999999999999</v>
      </c>
      <c r="V48" s="160">
        <f>ROUND(E48*U48,2)</f>
        <v>2.16</v>
      </c>
      <c r="W48" s="160"/>
      <c r="X48" s="160" t="s">
        <v>119</v>
      </c>
      <c r="Y48" s="150"/>
      <c r="Z48" s="150"/>
      <c r="AA48" s="150"/>
      <c r="AB48" s="150"/>
      <c r="AC48" s="150"/>
      <c r="AD48" s="150"/>
      <c r="AE48" s="150"/>
      <c r="AF48" s="150"/>
      <c r="AG48" s="150" t="s">
        <v>120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87" t="s">
        <v>204</v>
      </c>
      <c r="D49" s="162"/>
      <c r="E49" s="163">
        <v>1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0"/>
      <c r="Z49" s="150"/>
      <c r="AA49" s="150"/>
      <c r="AB49" s="150"/>
      <c r="AC49" s="150"/>
      <c r="AD49" s="150"/>
      <c r="AE49" s="150"/>
      <c r="AF49" s="150"/>
      <c r="AG49" s="150" t="s">
        <v>122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77">
        <v>32</v>
      </c>
      <c r="B50" s="178" t="s">
        <v>205</v>
      </c>
      <c r="C50" s="188" t="s">
        <v>206</v>
      </c>
      <c r="D50" s="179" t="s">
        <v>147</v>
      </c>
      <c r="E50" s="180">
        <v>1</v>
      </c>
      <c r="F50" s="181"/>
      <c r="G50" s="182">
        <f>ROUND(E50*F50,2)</f>
        <v>0</v>
      </c>
      <c r="H50" s="161"/>
      <c r="I50" s="160">
        <f>ROUND(E50*H50,2)</f>
        <v>0</v>
      </c>
      <c r="J50" s="161"/>
      <c r="K50" s="160">
        <f>ROUND(E50*J50,2)</f>
        <v>0</v>
      </c>
      <c r="L50" s="160">
        <v>21</v>
      </c>
      <c r="M50" s="160">
        <f>G50*(1+L50/100)</f>
        <v>0</v>
      </c>
      <c r="N50" s="160">
        <v>0</v>
      </c>
      <c r="O50" s="160">
        <f>ROUND(E50*N50,2)</f>
        <v>0</v>
      </c>
      <c r="P50" s="160">
        <v>0</v>
      </c>
      <c r="Q50" s="160">
        <f>ROUND(E50*P50,2)</f>
        <v>0</v>
      </c>
      <c r="R50" s="160"/>
      <c r="S50" s="160" t="s">
        <v>126</v>
      </c>
      <c r="T50" s="160" t="s">
        <v>127</v>
      </c>
      <c r="U50" s="160">
        <v>0</v>
      </c>
      <c r="V50" s="160">
        <f>ROUND(E50*U50,2)</f>
        <v>0</v>
      </c>
      <c r="W50" s="160"/>
      <c r="X50" s="160" t="s">
        <v>174</v>
      </c>
      <c r="Y50" s="150"/>
      <c r="Z50" s="150"/>
      <c r="AA50" s="150"/>
      <c r="AB50" s="150"/>
      <c r="AC50" s="150"/>
      <c r="AD50" s="150"/>
      <c r="AE50" s="150"/>
      <c r="AF50" s="150"/>
      <c r="AG50" s="150" t="s">
        <v>175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77">
        <v>33</v>
      </c>
      <c r="B51" s="178" t="s">
        <v>207</v>
      </c>
      <c r="C51" s="188" t="s">
        <v>208</v>
      </c>
      <c r="D51" s="179" t="s">
        <v>152</v>
      </c>
      <c r="E51" s="180">
        <v>2.4279999999999999E-2</v>
      </c>
      <c r="F51" s="181"/>
      <c r="G51" s="182">
        <f>ROUND(E51*F51,2)</f>
        <v>0</v>
      </c>
      <c r="H51" s="161"/>
      <c r="I51" s="160">
        <f>ROUND(E51*H51,2)</f>
        <v>0</v>
      </c>
      <c r="J51" s="161"/>
      <c r="K51" s="160">
        <f>ROUND(E51*J51,2)</f>
        <v>0</v>
      </c>
      <c r="L51" s="160">
        <v>21</v>
      </c>
      <c r="M51" s="160">
        <f>G51*(1+L51/100)</f>
        <v>0</v>
      </c>
      <c r="N51" s="160">
        <v>0</v>
      </c>
      <c r="O51" s="160">
        <f>ROUND(E51*N51,2)</f>
        <v>0</v>
      </c>
      <c r="P51" s="160">
        <v>0</v>
      </c>
      <c r="Q51" s="160">
        <f>ROUND(E51*P51,2)</f>
        <v>0</v>
      </c>
      <c r="R51" s="160"/>
      <c r="S51" s="160" t="s">
        <v>118</v>
      </c>
      <c r="T51" s="160" t="s">
        <v>118</v>
      </c>
      <c r="U51" s="160">
        <v>1.47</v>
      </c>
      <c r="V51" s="160">
        <f>ROUND(E51*U51,2)</f>
        <v>0.04</v>
      </c>
      <c r="W51" s="160"/>
      <c r="X51" s="160" t="s">
        <v>191</v>
      </c>
      <c r="Y51" s="150"/>
      <c r="Z51" s="150"/>
      <c r="AA51" s="150"/>
      <c r="AB51" s="150"/>
      <c r="AC51" s="150"/>
      <c r="AD51" s="150"/>
      <c r="AE51" s="150"/>
      <c r="AF51" s="150"/>
      <c r="AG51" s="150" t="s">
        <v>192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x14ac:dyDescent="0.2">
      <c r="A52" s="165" t="s">
        <v>113</v>
      </c>
      <c r="B52" s="166" t="s">
        <v>71</v>
      </c>
      <c r="C52" s="185" t="s">
        <v>72</v>
      </c>
      <c r="D52" s="167"/>
      <c r="E52" s="168"/>
      <c r="F52" s="169"/>
      <c r="G52" s="170">
        <f>SUMIF(AG53:AG58,"&lt;&gt;NOR",G53:G58)</f>
        <v>0</v>
      </c>
      <c r="H52" s="164"/>
      <c r="I52" s="164">
        <f>SUM(I53:I58)</f>
        <v>0</v>
      </c>
      <c r="J52" s="164"/>
      <c r="K52" s="164">
        <f>SUM(K53:K58)</f>
        <v>0</v>
      </c>
      <c r="L52" s="164"/>
      <c r="M52" s="164">
        <f>SUM(M53:M58)</f>
        <v>0</v>
      </c>
      <c r="N52" s="164"/>
      <c r="O52" s="164">
        <f>SUM(O53:O58)</f>
        <v>0.71</v>
      </c>
      <c r="P52" s="164"/>
      <c r="Q52" s="164">
        <f>SUM(Q53:Q58)</f>
        <v>0</v>
      </c>
      <c r="R52" s="164"/>
      <c r="S52" s="164"/>
      <c r="T52" s="164"/>
      <c r="U52" s="164"/>
      <c r="V52" s="164">
        <f>SUM(V53:V58)</f>
        <v>28.85</v>
      </c>
      <c r="W52" s="164"/>
      <c r="X52" s="164"/>
      <c r="AG52" t="s">
        <v>114</v>
      </c>
    </row>
    <row r="53" spans="1:60" outlineLevel="1" x14ac:dyDescent="0.2">
      <c r="A53" s="177">
        <v>34</v>
      </c>
      <c r="B53" s="178" t="s">
        <v>209</v>
      </c>
      <c r="C53" s="188" t="s">
        <v>210</v>
      </c>
      <c r="D53" s="179" t="s">
        <v>144</v>
      </c>
      <c r="E53" s="180">
        <v>6</v>
      </c>
      <c r="F53" s="181"/>
      <c r="G53" s="182">
        <f t="shared" ref="G53:G58" si="14">ROUND(E53*F53,2)</f>
        <v>0</v>
      </c>
      <c r="H53" s="161"/>
      <c r="I53" s="160">
        <f t="shared" ref="I53:I58" si="15">ROUND(E53*H53,2)</f>
        <v>0</v>
      </c>
      <c r="J53" s="161"/>
      <c r="K53" s="160">
        <f t="shared" ref="K53:K58" si="16">ROUND(E53*J53,2)</f>
        <v>0</v>
      </c>
      <c r="L53" s="160">
        <v>21</v>
      </c>
      <c r="M53" s="160">
        <f t="shared" ref="M53:M58" si="17">G53*(1+L53/100)</f>
        <v>0</v>
      </c>
      <c r="N53" s="160">
        <v>7.1000000000000002E-4</v>
      </c>
      <c r="O53" s="160">
        <f t="shared" ref="O53:O58" si="18">ROUND(E53*N53,2)</f>
        <v>0</v>
      </c>
      <c r="P53" s="160">
        <v>0</v>
      </c>
      <c r="Q53" s="160">
        <f t="shared" ref="Q53:Q58" si="19">ROUND(E53*P53,2)</f>
        <v>0</v>
      </c>
      <c r="R53" s="160"/>
      <c r="S53" s="160" t="s">
        <v>118</v>
      </c>
      <c r="T53" s="160" t="s">
        <v>118</v>
      </c>
      <c r="U53" s="160">
        <v>4.2000000000000003E-2</v>
      </c>
      <c r="V53" s="160">
        <f t="shared" ref="V53:V58" si="20">ROUND(E53*U53,2)</f>
        <v>0.25</v>
      </c>
      <c r="W53" s="160"/>
      <c r="X53" s="160" t="s">
        <v>119</v>
      </c>
      <c r="Y53" s="150"/>
      <c r="Z53" s="150"/>
      <c r="AA53" s="150"/>
      <c r="AB53" s="150"/>
      <c r="AC53" s="150"/>
      <c r="AD53" s="150"/>
      <c r="AE53" s="150"/>
      <c r="AF53" s="150"/>
      <c r="AG53" s="150" t="s">
        <v>120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7">
        <v>35</v>
      </c>
      <c r="B54" s="178" t="s">
        <v>211</v>
      </c>
      <c r="C54" s="188" t="s">
        <v>212</v>
      </c>
      <c r="D54" s="179" t="s">
        <v>203</v>
      </c>
      <c r="E54" s="180">
        <v>2</v>
      </c>
      <c r="F54" s="181"/>
      <c r="G54" s="182">
        <f t="shared" si="14"/>
        <v>0</v>
      </c>
      <c r="H54" s="161"/>
      <c r="I54" s="160">
        <f t="shared" si="15"/>
        <v>0</v>
      </c>
      <c r="J54" s="161"/>
      <c r="K54" s="160">
        <f t="shared" si="16"/>
        <v>0</v>
      </c>
      <c r="L54" s="160">
        <v>21</v>
      </c>
      <c r="M54" s="160">
        <f t="shared" si="17"/>
        <v>0</v>
      </c>
      <c r="N54" s="160">
        <v>6.2E-4</v>
      </c>
      <c r="O54" s="160">
        <f t="shared" si="18"/>
        <v>0</v>
      </c>
      <c r="P54" s="160">
        <v>0</v>
      </c>
      <c r="Q54" s="160">
        <f t="shared" si="19"/>
        <v>0</v>
      </c>
      <c r="R54" s="160"/>
      <c r="S54" s="160" t="s">
        <v>126</v>
      </c>
      <c r="T54" s="160" t="s">
        <v>118</v>
      </c>
      <c r="U54" s="160">
        <v>10.5261</v>
      </c>
      <c r="V54" s="160">
        <f t="shared" si="20"/>
        <v>21.05</v>
      </c>
      <c r="W54" s="160"/>
      <c r="X54" s="160" t="s">
        <v>119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120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77">
        <v>36</v>
      </c>
      <c r="B55" s="178" t="s">
        <v>213</v>
      </c>
      <c r="C55" s="188" t="s">
        <v>214</v>
      </c>
      <c r="D55" s="179" t="s">
        <v>147</v>
      </c>
      <c r="E55" s="180">
        <v>2</v>
      </c>
      <c r="F55" s="181"/>
      <c r="G55" s="182">
        <f t="shared" si="14"/>
        <v>0</v>
      </c>
      <c r="H55" s="161"/>
      <c r="I55" s="160">
        <f t="shared" si="15"/>
        <v>0</v>
      </c>
      <c r="J55" s="161"/>
      <c r="K55" s="160">
        <f t="shared" si="16"/>
        <v>0</v>
      </c>
      <c r="L55" s="160">
        <v>21</v>
      </c>
      <c r="M55" s="160">
        <f t="shared" si="17"/>
        <v>0</v>
      </c>
      <c r="N55" s="160">
        <v>5.0000000000000001E-3</v>
      </c>
      <c r="O55" s="160">
        <f t="shared" si="18"/>
        <v>0.01</v>
      </c>
      <c r="P55" s="160">
        <v>0</v>
      </c>
      <c r="Q55" s="160">
        <f t="shared" si="19"/>
        <v>0</v>
      </c>
      <c r="R55" s="160"/>
      <c r="S55" s="160" t="s">
        <v>126</v>
      </c>
      <c r="T55" s="160" t="s">
        <v>127</v>
      </c>
      <c r="U55" s="160">
        <v>0</v>
      </c>
      <c r="V55" s="160">
        <f t="shared" si="20"/>
        <v>0</v>
      </c>
      <c r="W55" s="160"/>
      <c r="X55" s="160" t="s">
        <v>174</v>
      </c>
      <c r="Y55" s="150"/>
      <c r="Z55" s="150"/>
      <c r="AA55" s="150"/>
      <c r="AB55" s="150"/>
      <c r="AC55" s="150"/>
      <c r="AD55" s="150"/>
      <c r="AE55" s="150"/>
      <c r="AF55" s="150"/>
      <c r="AG55" s="150" t="s">
        <v>175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77">
        <v>37</v>
      </c>
      <c r="B56" s="178" t="s">
        <v>215</v>
      </c>
      <c r="C56" s="188" t="s">
        <v>216</v>
      </c>
      <c r="D56" s="179" t="s">
        <v>147</v>
      </c>
      <c r="E56" s="180">
        <v>2</v>
      </c>
      <c r="F56" s="181"/>
      <c r="G56" s="182">
        <f t="shared" si="14"/>
        <v>0</v>
      </c>
      <c r="H56" s="161"/>
      <c r="I56" s="160">
        <f t="shared" si="15"/>
        <v>0</v>
      </c>
      <c r="J56" s="161"/>
      <c r="K56" s="160">
        <f t="shared" si="16"/>
        <v>0</v>
      </c>
      <c r="L56" s="160">
        <v>21</v>
      </c>
      <c r="M56" s="160">
        <f t="shared" si="17"/>
        <v>0</v>
      </c>
      <c r="N56" s="160">
        <v>5.0000000000000001E-3</v>
      </c>
      <c r="O56" s="160">
        <f t="shared" si="18"/>
        <v>0.01</v>
      </c>
      <c r="P56" s="160">
        <v>0</v>
      </c>
      <c r="Q56" s="160">
        <f t="shared" si="19"/>
        <v>0</v>
      </c>
      <c r="R56" s="160"/>
      <c r="S56" s="160" t="s">
        <v>126</v>
      </c>
      <c r="T56" s="160" t="s">
        <v>127</v>
      </c>
      <c r="U56" s="160">
        <v>0</v>
      </c>
      <c r="V56" s="160">
        <f t="shared" si="20"/>
        <v>0</v>
      </c>
      <c r="W56" s="160"/>
      <c r="X56" s="160" t="s">
        <v>174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175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7">
        <v>38</v>
      </c>
      <c r="B57" s="178" t="s">
        <v>217</v>
      </c>
      <c r="C57" s="188" t="s">
        <v>218</v>
      </c>
      <c r="D57" s="179" t="s">
        <v>147</v>
      </c>
      <c r="E57" s="180">
        <v>2</v>
      </c>
      <c r="F57" s="181"/>
      <c r="G57" s="182">
        <f t="shared" si="14"/>
        <v>0</v>
      </c>
      <c r="H57" s="161"/>
      <c r="I57" s="160">
        <f t="shared" si="15"/>
        <v>0</v>
      </c>
      <c r="J57" s="161"/>
      <c r="K57" s="160">
        <f t="shared" si="16"/>
        <v>0</v>
      </c>
      <c r="L57" s="160">
        <v>21</v>
      </c>
      <c r="M57" s="160">
        <f t="shared" si="17"/>
        <v>0</v>
      </c>
      <c r="N57" s="160">
        <v>0.34399999999999997</v>
      </c>
      <c r="O57" s="160">
        <f t="shared" si="18"/>
        <v>0.69</v>
      </c>
      <c r="P57" s="160">
        <v>0</v>
      </c>
      <c r="Q57" s="160">
        <f t="shared" si="19"/>
        <v>0</v>
      </c>
      <c r="R57" s="160"/>
      <c r="S57" s="160" t="s">
        <v>126</v>
      </c>
      <c r="T57" s="160" t="s">
        <v>127</v>
      </c>
      <c r="U57" s="160">
        <v>0</v>
      </c>
      <c r="V57" s="160">
        <f t="shared" si="20"/>
        <v>0</v>
      </c>
      <c r="W57" s="160"/>
      <c r="X57" s="160" t="s">
        <v>174</v>
      </c>
      <c r="Y57" s="150"/>
      <c r="Z57" s="150"/>
      <c r="AA57" s="150"/>
      <c r="AB57" s="150"/>
      <c r="AC57" s="150"/>
      <c r="AD57" s="150"/>
      <c r="AE57" s="150"/>
      <c r="AF57" s="150"/>
      <c r="AG57" s="150" t="s">
        <v>175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77">
        <v>39</v>
      </c>
      <c r="B58" s="178" t="s">
        <v>219</v>
      </c>
      <c r="C58" s="188" t="s">
        <v>220</v>
      </c>
      <c r="D58" s="179" t="s">
        <v>152</v>
      </c>
      <c r="E58" s="180">
        <v>0.71350000000000002</v>
      </c>
      <c r="F58" s="181"/>
      <c r="G58" s="182">
        <f t="shared" si="14"/>
        <v>0</v>
      </c>
      <c r="H58" s="161"/>
      <c r="I58" s="160">
        <f t="shared" si="15"/>
        <v>0</v>
      </c>
      <c r="J58" s="161"/>
      <c r="K58" s="160">
        <f t="shared" si="16"/>
        <v>0</v>
      </c>
      <c r="L58" s="160">
        <v>21</v>
      </c>
      <c r="M58" s="160">
        <f t="shared" si="17"/>
        <v>0</v>
      </c>
      <c r="N58" s="160">
        <v>0</v>
      </c>
      <c r="O58" s="160">
        <f t="shared" si="18"/>
        <v>0</v>
      </c>
      <c r="P58" s="160">
        <v>0</v>
      </c>
      <c r="Q58" s="160">
        <f t="shared" si="19"/>
        <v>0</v>
      </c>
      <c r="R58" s="160"/>
      <c r="S58" s="160" t="s">
        <v>118</v>
      </c>
      <c r="T58" s="160" t="s">
        <v>118</v>
      </c>
      <c r="U58" s="160">
        <v>10.582000000000001</v>
      </c>
      <c r="V58" s="160">
        <f t="shared" si="20"/>
        <v>7.55</v>
      </c>
      <c r="W58" s="160"/>
      <c r="X58" s="160" t="s">
        <v>191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192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x14ac:dyDescent="0.2">
      <c r="A59" s="165" t="s">
        <v>113</v>
      </c>
      <c r="B59" s="166" t="s">
        <v>73</v>
      </c>
      <c r="C59" s="185" t="s">
        <v>74</v>
      </c>
      <c r="D59" s="167"/>
      <c r="E59" s="168"/>
      <c r="F59" s="169"/>
      <c r="G59" s="170">
        <f>SUMIF(AG60:AG62,"&lt;&gt;NOR",G60:G62)</f>
        <v>0</v>
      </c>
      <c r="H59" s="164"/>
      <c r="I59" s="164">
        <f>SUM(I60:I62)</f>
        <v>0</v>
      </c>
      <c r="J59" s="164"/>
      <c r="K59" s="164">
        <f>SUM(K60:K62)</f>
        <v>0</v>
      </c>
      <c r="L59" s="164"/>
      <c r="M59" s="164">
        <f>SUM(M60:M62)</f>
        <v>0</v>
      </c>
      <c r="N59" s="164"/>
      <c r="O59" s="164">
        <f>SUM(O60:O62)</f>
        <v>0</v>
      </c>
      <c r="P59" s="164"/>
      <c r="Q59" s="164">
        <f>SUM(Q60:Q62)</f>
        <v>0</v>
      </c>
      <c r="R59" s="164"/>
      <c r="S59" s="164"/>
      <c r="T59" s="164"/>
      <c r="U59" s="164"/>
      <c r="V59" s="164">
        <f>SUM(V60:V62)</f>
        <v>3.2</v>
      </c>
      <c r="W59" s="164"/>
      <c r="X59" s="164"/>
      <c r="AG59" t="s">
        <v>114</v>
      </c>
    </row>
    <row r="60" spans="1:60" outlineLevel="1" x14ac:dyDescent="0.2">
      <c r="A60" s="177">
        <v>40</v>
      </c>
      <c r="B60" s="178" t="s">
        <v>221</v>
      </c>
      <c r="C60" s="188" t="s">
        <v>222</v>
      </c>
      <c r="D60" s="179" t="s">
        <v>223</v>
      </c>
      <c r="E60" s="180">
        <v>2</v>
      </c>
      <c r="F60" s="181"/>
      <c r="G60" s="182">
        <f>ROUND(E60*F60,2)</f>
        <v>0</v>
      </c>
      <c r="H60" s="161"/>
      <c r="I60" s="160">
        <f>ROUND(E60*H60,2)</f>
        <v>0</v>
      </c>
      <c r="J60" s="161"/>
      <c r="K60" s="160">
        <f>ROUND(E60*J60,2)</f>
        <v>0</v>
      </c>
      <c r="L60" s="160">
        <v>21</v>
      </c>
      <c r="M60" s="160">
        <f>G60*(1+L60/100)</f>
        <v>0</v>
      </c>
      <c r="N60" s="160">
        <v>0</v>
      </c>
      <c r="O60" s="160">
        <f>ROUND(E60*N60,2)</f>
        <v>0</v>
      </c>
      <c r="P60" s="160">
        <v>0</v>
      </c>
      <c r="Q60" s="160">
        <f>ROUND(E60*P60,2)</f>
        <v>0</v>
      </c>
      <c r="R60" s="160"/>
      <c r="S60" s="160" t="s">
        <v>126</v>
      </c>
      <c r="T60" s="160" t="s">
        <v>127</v>
      </c>
      <c r="U60" s="160">
        <v>1.6</v>
      </c>
      <c r="V60" s="160">
        <f>ROUND(E60*U60,2)</f>
        <v>3.2</v>
      </c>
      <c r="W60" s="160"/>
      <c r="X60" s="160" t="s">
        <v>119</v>
      </c>
      <c r="Y60" s="150"/>
      <c r="Z60" s="150"/>
      <c r="AA60" s="150"/>
      <c r="AB60" s="150"/>
      <c r="AC60" s="150"/>
      <c r="AD60" s="150"/>
      <c r="AE60" s="150"/>
      <c r="AF60" s="150"/>
      <c r="AG60" s="150" t="s">
        <v>120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71">
        <v>41</v>
      </c>
      <c r="B61" s="172" t="s">
        <v>224</v>
      </c>
      <c r="C61" s="186" t="s">
        <v>225</v>
      </c>
      <c r="D61" s="173" t="s">
        <v>125</v>
      </c>
      <c r="E61" s="174">
        <v>2</v>
      </c>
      <c r="F61" s="175"/>
      <c r="G61" s="176">
        <f>ROUND(E61*F61,2)</f>
        <v>0</v>
      </c>
      <c r="H61" s="161"/>
      <c r="I61" s="160">
        <f>ROUND(E61*H61,2)</f>
        <v>0</v>
      </c>
      <c r="J61" s="161"/>
      <c r="K61" s="160">
        <f>ROUND(E61*J61,2)</f>
        <v>0</v>
      </c>
      <c r="L61" s="160">
        <v>21</v>
      </c>
      <c r="M61" s="160">
        <f>G61*(1+L61/100)</f>
        <v>0</v>
      </c>
      <c r="N61" s="160">
        <v>0</v>
      </c>
      <c r="O61" s="160">
        <f>ROUND(E61*N61,2)</f>
        <v>0</v>
      </c>
      <c r="P61" s="160">
        <v>0</v>
      </c>
      <c r="Q61" s="160">
        <f>ROUND(E61*P61,2)</f>
        <v>0</v>
      </c>
      <c r="R61" s="160"/>
      <c r="S61" s="160" t="s">
        <v>126</v>
      </c>
      <c r="T61" s="160" t="s">
        <v>127</v>
      </c>
      <c r="U61" s="160">
        <v>0</v>
      </c>
      <c r="V61" s="160">
        <f>ROUND(E61*U61,2)</f>
        <v>0</v>
      </c>
      <c r="W61" s="160"/>
      <c r="X61" s="160" t="s">
        <v>174</v>
      </c>
      <c r="Y61" s="150"/>
      <c r="Z61" s="150"/>
      <c r="AA61" s="150"/>
      <c r="AB61" s="150"/>
      <c r="AC61" s="150"/>
      <c r="AD61" s="150"/>
      <c r="AE61" s="150"/>
      <c r="AF61" s="150"/>
      <c r="AG61" s="150" t="s">
        <v>175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>
        <v>42</v>
      </c>
      <c r="B62" s="158" t="s">
        <v>226</v>
      </c>
      <c r="C62" s="189" t="s">
        <v>227</v>
      </c>
      <c r="D62" s="159" t="s">
        <v>0</v>
      </c>
      <c r="E62" s="183"/>
      <c r="F62" s="161"/>
      <c r="G62" s="160">
        <f>ROUND(E62*F62,2)</f>
        <v>0</v>
      </c>
      <c r="H62" s="161"/>
      <c r="I62" s="160">
        <f>ROUND(E62*H62,2)</f>
        <v>0</v>
      </c>
      <c r="J62" s="161"/>
      <c r="K62" s="160">
        <f>ROUND(E62*J62,2)</f>
        <v>0</v>
      </c>
      <c r="L62" s="160">
        <v>21</v>
      </c>
      <c r="M62" s="160">
        <f>G62*(1+L62/100)</f>
        <v>0</v>
      </c>
      <c r="N62" s="160">
        <v>0</v>
      </c>
      <c r="O62" s="160">
        <f>ROUND(E62*N62,2)</f>
        <v>0</v>
      </c>
      <c r="P62" s="160">
        <v>0</v>
      </c>
      <c r="Q62" s="160">
        <f>ROUND(E62*P62,2)</f>
        <v>0</v>
      </c>
      <c r="R62" s="160"/>
      <c r="S62" s="160" t="s">
        <v>118</v>
      </c>
      <c r="T62" s="160" t="s">
        <v>118</v>
      </c>
      <c r="U62" s="160">
        <v>0</v>
      </c>
      <c r="V62" s="160">
        <f>ROUND(E62*U62,2)</f>
        <v>0</v>
      </c>
      <c r="W62" s="160"/>
      <c r="X62" s="160" t="s">
        <v>191</v>
      </c>
      <c r="Y62" s="150"/>
      <c r="Z62" s="150"/>
      <c r="AA62" s="150"/>
      <c r="AB62" s="150"/>
      <c r="AC62" s="150"/>
      <c r="AD62" s="150"/>
      <c r="AE62" s="150"/>
      <c r="AF62" s="150"/>
      <c r="AG62" s="150" t="s">
        <v>192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x14ac:dyDescent="0.2">
      <c r="A63" s="165" t="s">
        <v>113</v>
      </c>
      <c r="B63" s="166" t="s">
        <v>75</v>
      </c>
      <c r="C63" s="185" t="s">
        <v>76</v>
      </c>
      <c r="D63" s="167"/>
      <c r="E63" s="168"/>
      <c r="F63" s="169"/>
      <c r="G63" s="170">
        <f>SUMIF(AG64:AG69,"&lt;&gt;NOR",G64:G69)</f>
        <v>0</v>
      </c>
      <c r="H63" s="164"/>
      <c r="I63" s="164">
        <f>SUM(I64:I69)</f>
        <v>0</v>
      </c>
      <c r="J63" s="164"/>
      <c r="K63" s="164">
        <f>SUM(K64:K69)</f>
        <v>0</v>
      </c>
      <c r="L63" s="164"/>
      <c r="M63" s="164">
        <f>SUM(M64:M69)</f>
        <v>0</v>
      </c>
      <c r="N63" s="164"/>
      <c r="O63" s="164">
        <f>SUM(O64:O69)</f>
        <v>0.16999999999999998</v>
      </c>
      <c r="P63" s="164"/>
      <c r="Q63" s="164">
        <f>SUM(Q64:Q69)</f>
        <v>0</v>
      </c>
      <c r="R63" s="164"/>
      <c r="S63" s="164"/>
      <c r="T63" s="164"/>
      <c r="U63" s="164"/>
      <c r="V63" s="164">
        <f>SUM(V64:V69)</f>
        <v>7.81</v>
      </c>
      <c r="W63" s="164"/>
      <c r="X63" s="164"/>
      <c r="AG63" t="s">
        <v>114</v>
      </c>
    </row>
    <row r="64" spans="1:60" outlineLevel="1" x14ac:dyDescent="0.2">
      <c r="A64" s="177">
        <v>43</v>
      </c>
      <c r="B64" s="178" t="s">
        <v>228</v>
      </c>
      <c r="C64" s="188" t="s">
        <v>229</v>
      </c>
      <c r="D64" s="179" t="s">
        <v>203</v>
      </c>
      <c r="E64" s="180">
        <v>1</v>
      </c>
      <c r="F64" s="181"/>
      <c r="G64" s="182">
        <f t="shared" ref="G64:G69" si="21">ROUND(E64*F64,2)</f>
        <v>0</v>
      </c>
      <c r="H64" s="161"/>
      <c r="I64" s="160">
        <f t="shared" ref="I64:I69" si="22">ROUND(E64*H64,2)</f>
        <v>0</v>
      </c>
      <c r="J64" s="161"/>
      <c r="K64" s="160">
        <f t="shared" ref="K64:K69" si="23">ROUND(E64*J64,2)</f>
        <v>0</v>
      </c>
      <c r="L64" s="160">
        <v>21</v>
      </c>
      <c r="M64" s="160">
        <f t="shared" ref="M64:M69" si="24">G64*(1+L64/100)</f>
        <v>0</v>
      </c>
      <c r="N64" s="160">
        <v>6.4000000000000001E-2</v>
      </c>
      <c r="O64" s="160">
        <f t="shared" ref="O64:O69" si="25">ROUND(E64*N64,2)</f>
        <v>0.06</v>
      </c>
      <c r="P64" s="160">
        <v>0</v>
      </c>
      <c r="Q64" s="160">
        <f t="shared" ref="Q64:Q69" si="26">ROUND(E64*P64,2)</f>
        <v>0</v>
      </c>
      <c r="R64" s="160"/>
      <c r="S64" s="160" t="s">
        <v>118</v>
      </c>
      <c r="T64" s="160" t="s">
        <v>118</v>
      </c>
      <c r="U64" s="160">
        <v>5.99</v>
      </c>
      <c r="V64" s="160">
        <f t="shared" ref="V64:V69" si="27">ROUND(E64*U64,2)</f>
        <v>5.99</v>
      </c>
      <c r="W64" s="160"/>
      <c r="X64" s="160" t="s">
        <v>119</v>
      </c>
      <c r="Y64" s="150"/>
      <c r="Z64" s="150"/>
      <c r="AA64" s="150"/>
      <c r="AB64" s="150"/>
      <c r="AC64" s="150"/>
      <c r="AD64" s="150"/>
      <c r="AE64" s="150"/>
      <c r="AF64" s="150"/>
      <c r="AG64" s="150" t="s">
        <v>120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77">
        <v>44</v>
      </c>
      <c r="B65" s="178" t="s">
        <v>230</v>
      </c>
      <c r="C65" s="188" t="s">
        <v>231</v>
      </c>
      <c r="D65" s="179" t="s">
        <v>203</v>
      </c>
      <c r="E65" s="180">
        <v>2</v>
      </c>
      <c r="F65" s="181"/>
      <c r="G65" s="182">
        <f t="shared" si="21"/>
        <v>0</v>
      </c>
      <c r="H65" s="161"/>
      <c r="I65" s="160">
        <f t="shared" si="22"/>
        <v>0</v>
      </c>
      <c r="J65" s="161"/>
      <c r="K65" s="160">
        <f t="shared" si="23"/>
        <v>0</v>
      </c>
      <c r="L65" s="160">
        <v>21</v>
      </c>
      <c r="M65" s="160">
        <f t="shared" si="24"/>
        <v>0</v>
      </c>
      <c r="N65" s="160">
        <v>5.9000000000000003E-4</v>
      </c>
      <c r="O65" s="160">
        <f t="shared" si="25"/>
        <v>0</v>
      </c>
      <c r="P65" s="160">
        <v>0</v>
      </c>
      <c r="Q65" s="160">
        <f t="shared" si="26"/>
        <v>0</v>
      </c>
      <c r="R65" s="160"/>
      <c r="S65" s="160" t="s">
        <v>118</v>
      </c>
      <c r="T65" s="160" t="s">
        <v>118</v>
      </c>
      <c r="U65" s="160">
        <v>0.55100000000000005</v>
      </c>
      <c r="V65" s="160">
        <f t="shared" si="27"/>
        <v>1.1000000000000001</v>
      </c>
      <c r="W65" s="160"/>
      <c r="X65" s="160" t="s">
        <v>119</v>
      </c>
      <c r="Y65" s="150"/>
      <c r="Z65" s="150"/>
      <c r="AA65" s="150"/>
      <c r="AB65" s="150"/>
      <c r="AC65" s="150"/>
      <c r="AD65" s="150"/>
      <c r="AE65" s="150"/>
      <c r="AF65" s="150"/>
      <c r="AG65" s="150" t="s">
        <v>120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7">
        <v>45</v>
      </c>
      <c r="B66" s="178" t="s">
        <v>232</v>
      </c>
      <c r="C66" s="188" t="s">
        <v>233</v>
      </c>
      <c r="D66" s="179" t="s">
        <v>147</v>
      </c>
      <c r="E66" s="180">
        <v>2</v>
      </c>
      <c r="F66" s="181"/>
      <c r="G66" s="182">
        <f t="shared" si="21"/>
        <v>0</v>
      </c>
      <c r="H66" s="161"/>
      <c r="I66" s="160">
        <f t="shared" si="22"/>
        <v>0</v>
      </c>
      <c r="J66" s="161"/>
      <c r="K66" s="160">
        <f t="shared" si="23"/>
        <v>0</v>
      </c>
      <c r="L66" s="160">
        <v>21</v>
      </c>
      <c r="M66" s="160">
        <f t="shared" si="24"/>
        <v>0</v>
      </c>
      <c r="N66" s="160">
        <v>1.7000000000000001E-2</v>
      </c>
      <c r="O66" s="160">
        <f t="shared" si="25"/>
        <v>0.03</v>
      </c>
      <c r="P66" s="160">
        <v>0</v>
      </c>
      <c r="Q66" s="160">
        <f t="shared" si="26"/>
        <v>0</v>
      </c>
      <c r="R66" s="160"/>
      <c r="S66" s="160" t="s">
        <v>126</v>
      </c>
      <c r="T66" s="160" t="s">
        <v>127</v>
      </c>
      <c r="U66" s="160">
        <v>0</v>
      </c>
      <c r="V66" s="160">
        <f t="shared" si="27"/>
        <v>0</v>
      </c>
      <c r="W66" s="160"/>
      <c r="X66" s="160" t="s">
        <v>174</v>
      </c>
      <c r="Y66" s="150"/>
      <c r="Z66" s="150"/>
      <c r="AA66" s="150"/>
      <c r="AB66" s="150"/>
      <c r="AC66" s="150"/>
      <c r="AD66" s="150"/>
      <c r="AE66" s="150"/>
      <c r="AF66" s="150"/>
      <c r="AG66" s="150" t="s">
        <v>175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22.5" outlineLevel="1" x14ac:dyDescent="0.2">
      <c r="A67" s="177">
        <v>46</v>
      </c>
      <c r="B67" s="178" t="s">
        <v>234</v>
      </c>
      <c r="C67" s="188" t="s">
        <v>235</v>
      </c>
      <c r="D67" s="179" t="s">
        <v>147</v>
      </c>
      <c r="E67" s="180">
        <v>1</v>
      </c>
      <c r="F67" s="181"/>
      <c r="G67" s="182">
        <f t="shared" si="21"/>
        <v>0</v>
      </c>
      <c r="H67" s="161"/>
      <c r="I67" s="160">
        <f t="shared" si="22"/>
        <v>0</v>
      </c>
      <c r="J67" s="161"/>
      <c r="K67" s="160">
        <f t="shared" si="23"/>
        <v>0</v>
      </c>
      <c r="L67" s="160">
        <v>21</v>
      </c>
      <c r="M67" s="160">
        <f t="shared" si="24"/>
        <v>0</v>
      </c>
      <c r="N67" s="160">
        <v>0.08</v>
      </c>
      <c r="O67" s="160">
        <f t="shared" si="25"/>
        <v>0.08</v>
      </c>
      <c r="P67" s="160">
        <v>0</v>
      </c>
      <c r="Q67" s="160">
        <f t="shared" si="26"/>
        <v>0</v>
      </c>
      <c r="R67" s="160" t="s">
        <v>173</v>
      </c>
      <c r="S67" s="160" t="s">
        <v>118</v>
      </c>
      <c r="T67" s="160" t="s">
        <v>127</v>
      </c>
      <c r="U67" s="160">
        <v>0</v>
      </c>
      <c r="V67" s="160">
        <f t="shared" si="27"/>
        <v>0</v>
      </c>
      <c r="W67" s="160"/>
      <c r="X67" s="160" t="s">
        <v>174</v>
      </c>
      <c r="Y67" s="150"/>
      <c r="Z67" s="150"/>
      <c r="AA67" s="150"/>
      <c r="AB67" s="150"/>
      <c r="AC67" s="150"/>
      <c r="AD67" s="150"/>
      <c r="AE67" s="150"/>
      <c r="AF67" s="150"/>
      <c r="AG67" s="150" t="s">
        <v>175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22.5" outlineLevel="1" x14ac:dyDescent="0.2">
      <c r="A68" s="177">
        <v>47</v>
      </c>
      <c r="B68" s="178" t="s">
        <v>236</v>
      </c>
      <c r="C68" s="188" t="s">
        <v>237</v>
      </c>
      <c r="D68" s="179" t="s">
        <v>147</v>
      </c>
      <c r="E68" s="180">
        <v>2</v>
      </c>
      <c r="F68" s="181"/>
      <c r="G68" s="182">
        <f t="shared" si="21"/>
        <v>0</v>
      </c>
      <c r="H68" s="161"/>
      <c r="I68" s="160">
        <f t="shared" si="22"/>
        <v>0</v>
      </c>
      <c r="J68" s="161"/>
      <c r="K68" s="160">
        <f t="shared" si="23"/>
        <v>0</v>
      </c>
      <c r="L68" s="160">
        <v>21</v>
      </c>
      <c r="M68" s="160">
        <f t="shared" si="24"/>
        <v>0</v>
      </c>
      <c r="N68" s="160">
        <v>0</v>
      </c>
      <c r="O68" s="160">
        <f t="shared" si="25"/>
        <v>0</v>
      </c>
      <c r="P68" s="160">
        <v>0</v>
      </c>
      <c r="Q68" s="160">
        <f t="shared" si="26"/>
        <v>0</v>
      </c>
      <c r="R68" s="160"/>
      <c r="S68" s="160" t="s">
        <v>126</v>
      </c>
      <c r="T68" s="160" t="s">
        <v>238</v>
      </c>
      <c r="U68" s="160">
        <v>0</v>
      </c>
      <c r="V68" s="160">
        <f t="shared" si="27"/>
        <v>0</v>
      </c>
      <c r="W68" s="160"/>
      <c r="X68" s="160" t="s">
        <v>174</v>
      </c>
      <c r="Y68" s="150"/>
      <c r="Z68" s="150"/>
      <c r="AA68" s="150"/>
      <c r="AB68" s="150"/>
      <c r="AC68" s="150"/>
      <c r="AD68" s="150"/>
      <c r="AE68" s="150"/>
      <c r="AF68" s="150"/>
      <c r="AG68" s="150" t="s">
        <v>175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7">
        <v>48</v>
      </c>
      <c r="B69" s="178" t="s">
        <v>239</v>
      </c>
      <c r="C69" s="188" t="s">
        <v>240</v>
      </c>
      <c r="D69" s="179" t="s">
        <v>152</v>
      </c>
      <c r="E69" s="180">
        <v>0.17918000000000001</v>
      </c>
      <c r="F69" s="181"/>
      <c r="G69" s="182">
        <f t="shared" si="21"/>
        <v>0</v>
      </c>
      <c r="H69" s="161"/>
      <c r="I69" s="160">
        <f t="shared" si="22"/>
        <v>0</v>
      </c>
      <c r="J69" s="161"/>
      <c r="K69" s="160">
        <f t="shared" si="23"/>
        <v>0</v>
      </c>
      <c r="L69" s="160">
        <v>21</v>
      </c>
      <c r="M69" s="160">
        <f t="shared" si="24"/>
        <v>0</v>
      </c>
      <c r="N69" s="160">
        <v>0</v>
      </c>
      <c r="O69" s="160">
        <f t="shared" si="25"/>
        <v>0</v>
      </c>
      <c r="P69" s="160">
        <v>0</v>
      </c>
      <c r="Q69" s="160">
        <f t="shared" si="26"/>
        <v>0</v>
      </c>
      <c r="R69" s="160"/>
      <c r="S69" s="160" t="s">
        <v>118</v>
      </c>
      <c r="T69" s="160" t="s">
        <v>118</v>
      </c>
      <c r="U69" s="160">
        <v>4.0430000000000001</v>
      </c>
      <c r="V69" s="160">
        <f t="shared" si="27"/>
        <v>0.72</v>
      </c>
      <c r="W69" s="160"/>
      <c r="X69" s="160" t="s">
        <v>191</v>
      </c>
      <c r="Y69" s="150"/>
      <c r="Z69" s="150"/>
      <c r="AA69" s="150"/>
      <c r="AB69" s="150"/>
      <c r="AC69" s="150"/>
      <c r="AD69" s="150"/>
      <c r="AE69" s="150"/>
      <c r="AF69" s="150"/>
      <c r="AG69" s="150" t="s">
        <v>192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x14ac:dyDescent="0.2">
      <c r="A70" s="165" t="s">
        <v>113</v>
      </c>
      <c r="B70" s="166" t="s">
        <v>77</v>
      </c>
      <c r="C70" s="185" t="s">
        <v>78</v>
      </c>
      <c r="D70" s="167"/>
      <c r="E70" s="168"/>
      <c r="F70" s="169"/>
      <c r="G70" s="170">
        <f>SUMIF(AG71:AG86,"&lt;&gt;NOR",G71:G86)</f>
        <v>0</v>
      </c>
      <c r="H70" s="164"/>
      <c r="I70" s="164">
        <f>SUM(I71:I86)</f>
        <v>0</v>
      </c>
      <c r="J70" s="164"/>
      <c r="K70" s="164">
        <f>SUM(K71:K86)</f>
        <v>0</v>
      </c>
      <c r="L70" s="164"/>
      <c r="M70" s="164">
        <f>SUM(M71:M86)</f>
        <v>0</v>
      </c>
      <c r="N70" s="164"/>
      <c r="O70" s="164">
        <f>SUM(O71:O86)</f>
        <v>0.36</v>
      </c>
      <c r="P70" s="164"/>
      <c r="Q70" s="164">
        <f>SUM(Q71:Q86)</f>
        <v>0</v>
      </c>
      <c r="R70" s="164"/>
      <c r="S70" s="164"/>
      <c r="T70" s="164"/>
      <c r="U70" s="164"/>
      <c r="V70" s="164">
        <f>SUM(V71:V86)</f>
        <v>45.610000000000007</v>
      </c>
      <c r="W70" s="164"/>
      <c r="X70" s="164"/>
      <c r="AG70" t="s">
        <v>114</v>
      </c>
    </row>
    <row r="71" spans="1:60" outlineLevel="1" x14ac:dyDescent="0.2">
      <c r="A71" s="177">
        <v>49</v>
      </c>
      <c r="B71" s="178" t="s">
        <v>241</v>
      </c>
      <c r="C71" s="188" t="s">
        <v>242</v>
      </c>
      <c r="D71" s="179" t="s">
        <v>144</v>
      </c>
      <c r="E71" s="180">
        <v>6</v>
      </c>
      <c r="F71" s="181"/>
      <c r="G71" s="182">
        <f t="shared" ref="G71:G84" si="28">ROUND(E71*F71,2)</f>
        <v>0</v>
      </c>
      <c r="H71" s="161"/>
      <c r="I71" s="160">
        <f t="shared" ref="I71:I84" si="29">ROUND(E71*H71,2)</f>
        <v>0</v>
      </c>
      <c r="J71" s="161"/>
      <c r="K71" s="160">
        <f t="shared" ref="K71:K84" si="30">ROUND(E71*J71,2)</f>
        <v>0</v>
      </c>
      <c r="L71" s="160">
        <v>21</v>
      </c>
      <c r="M71" s="160">
        <f t="shared" ref="M71:M84" si="31">G71*(1+L71/100)</f>
        <v>0</v>
      </c>
      <c r="N71" s="160">
        <v>7.0400000000000003E-3</v>
      </c>
      <c r="O71" s="160">
        <f t="shared" ref="O71:O84" si="32">ROUND(E71*N71,2)</f>
        <v>0.04</v>
      </c>
      <c r="P71" s="160">
        <v>0</v>
      </c>
      <c r="Q71" s="160">
        <f t="shared" ref="Q71:Q84" si="33">ROUND(E71*P71,2)</f>
        <v>0</v>
      </c>
      <c r="R71" s="160"/>
      <c r="S71" s="160" t="s">
        <v>118</v>
      </c>
      <c r="T71" s="160" t="s">
        <v>118</v>
      </c>
      <c r="U71" s="160">
        <v>0.56499999999999995</v>
      </c>
      <c r="V71" s="160">
        <f t="shared" ref="V71:V84" si="34">ROUND(E71*U71,2)</f>
        <v>3.39</v>
      </c>
      <c r="W71" s="160"/>
      <c r="X71" s="160" t="s">
        <v>119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120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77">
        <v>50</v>
      </c>
      <c r="B72" s="178" t="s">
        <v>243</v>
      </c>
      <c r="C72" s="188" t="s">
        <v>244</v>
      </c>
      <c r="D72" s="179" t="s">
        <v>144</v>
      </c>
      <c r="E72" s="180">
        <v>5</v>
      </c>
      <c r="F72" s="181"/>
      <c r="G72" s="182">
        <f t="shared" si="28"/>
        <v>0</v>
      </c>
      <c r="H72" s="161"/>
      <c r="I72" s="160">
        <f t="shared" si="29"/>
        <v>0</v>
      </c>
      <c r="J72" s="161"/>
      <c r="K72" s="160">
        <f t="shared" si="30"/>
        <v>0</v>
      </c>
      <c r="L72" s="160">
        <v>21</v>
      </c>
      <c r="M72" s="160">
        <f t="shared" si="31"/>
        <v>0</v>
      </c>
      <c r="N72" s="160">
        <v>8.2699999999999996E-3</v>
      </c>
      <c r="O72" s="160">
        <f t="shared" si="32"/>
        <v>0.04</v>
      </c>
      <c r="P72" s="160">
        <v>0</v>
      </c>
      <c r="Q72" s="160">
        <f t="shared" si="33"/>
        <v>0</v>
      </c>
      <c r="R72" s="160"/>
      <c r="S72" s="160" t="s">
        <v>118</v>
      </c>
      <c r="T72" s="160" t="s">
        <v>118</v>
      </c>
      <c r="U72" s="160">
        <v>0.73499999999999999</v>
      </c>
      <c r="V72" s="160">
        <f t="shared" si="34"/>
        <v>3.68</v>
      </c>
      <c r="W72" s="160"/>
      <c r="X72" s="160" t="s">
        <v>119</v>
      </c>
      <c r="Y72" s="150"/>
      <c r="Z72" s="150"/>
      <c r="AA72" s="150"/>
      <c r="AB72" s="150"/>
      <c r="AC72" s="150"/>
      <c r="AD72" s="150"/>
      <c r="AE72" s="150"/>
      <c r="AF72" s="150"/>
      <c r="AG72" s="150" t="s">
        <v>120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77">
        <v>51</v>
      </c>
      <c r="B73" s="178" t="s">
        <v>245</v>
      </c>
      <c r="C73" s="188" t="s">
        <v>246</v>
      </c>
      <c r="D73" s="179" t="s">
        <v>147</v>
      </c>
      <c r="E73" s="180">
        <v>2</v>
      </c>
      <c r="F73" s="181"/>
      <c r="G73" s="182">
        <f t="shared" si="28"/>
        <v>0</v>
      </c>
      <c r="H73" s="161"/>
      <c r="I73" s="160">
        <f t="shared" si="29"/>
        <v>0</v>
      </c>
      <c r="J73" s="161"/>
      <c r="K73" s="160">
        <f t="shared" si="30"/>
        <v>0</v>
      </c>
      <c r="L73" s="160">
        <v>21</v>
      </c>
      <c r="M73" s="160">
        <f t="shared" si="31"/>
        <v>0</v>
      </c>
      <c r="N73" s="160">
        <v>0</v>
      </c>
      <c r="O73" s="160">
        <f t="shared" si="32"/>
        <v>0</v>
      </c>
      <c r="P73" s="160">
        <v>0</v>
      </c>
      <c r="Q73" s="160">
        <f t="shared" si="33"/>
        <v>0</v>
      </c>
      <c r="R73" s="160"/>
      <c r="S73" s="160" t="s">
        <v>118</v>
      </c>
      <c r="T73" s="160" t="s">
        <v>118</v>
      </c>
      <c r="U73" s="160">
        <v>0.42199999999999999</v>
      </c>
      <c r="V73" s="160">
        <f t="shared" si="34"/>
        <v>0.84</v>
      </c>
      <c r="W73" s="160"/>
      <c r="X73" s="160" t="s">
        <v>119</v>
      </c>
      <c r="Y73" s="150"/>
      <c r="Z73" s="150"/>
      <c r="AA73" s="150"/>
      <c r="AB73" s="150"/>
      <c r="AC73" s="150"/>
      <c r="AD73" s="150"/>
      <c r="AE73" s="150"/>
      <c r="AF73" s="150"/>
      <c r="AG73" s="150" t="s">
        <v>120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77">
        <v>52</v>
      </c>
      <c r="B74" s="178" t="s">
        <v>247</v>
      </c>
      <c r="C74" s="188" t="s">
        <v>248</v>
      </c>
      <c r="D74" s="179" t="s">
        <v>147</v>
      </c>
      <c r="E74" s="180">
        <v>2</v>
      </c>
      <c r="F74" s="181"/>
      <c r="G74" s="182">
        <f t="shared" si="28"/>
        <v>0</v>
      </c>
      <c r="H74" s="161"/>
      <c r="I74" s="160">
        <f t="shared" si="29"/>
        <v>0</v>
      </c>
      <c r="J74" s="161"/>
      <c r="K74" s="160">
        <f t="shared" si="30"/>
        <v>0</v>
      </c>
      <c r="L74" s="160">
        <v>21</v>
      </c>
      <c r="M74" s="160">
        <f t="shared" si="31"/>
        <v>0</v>
      </c>
      <c r="N74" s="160">
        <v>0</v>
      </c>
      <c r="O74" s="160">
        <f t="shared" si="32"/>
        <v>0</v>
      </c>
      <c r="P74" s="160">
        <v>0</v>
      </c>
      <c r="Q74" s="160">
        <f t="shared" si="33"/>
        <v>0</v>
      </c>
      <c r="R74" s="160"/>
      <c r="S74" s="160" t="s">
        <v>118</v>
      </c>
      <c r="T74" s="160" t="s">
        <v>118</v>
      </c>
      <c r="U74" s="160">
        <v>0.752</v>
      </c>
      <c r="V74" s="160">
        <f t="shared" si="34"/>
        <v>1.5</v>
      </c>
      <c r="W74" s="160"/>
      <c r="X74" s="160" t="s">
        <v>119</v>
      </c>
      <c r="Y74" s="150"/>
      <c r="Z74" s="150"/>
      <c r="AA74" s="150"/>
      <c r="AB74" s="150"/>
      <c r="AC74" s="150"/>
      <c r="AD74" s="150"/>
      <c r="AE74" s="150"/>
      <c r="AF74" s="150"/>
      <c r="AG74" s="150" t="s">
        <v>120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77">
        <v>53</v>
      </c>
      <c r="B75" s="178" t="s">
        <v>249</v>
      </c>
      <c r="C75" s="188" t="s">
        <v>250</v>
      </c>
      <c r="D75" s="179" t="s">
        <v>147</v>
      </c>
      <c r="E75" s="180">
        <v>4</v>
      </c>
      <c r="F75" s="181"/>
      <c r="G75" s="182">
        <f t="shared" si="28"/>
        <v>0</v>
      </c>
      <c r="H75" s="161"/>
      <c r="I75" s="160">
        <f t="shared" si="29"/>
        <v>0</v>
      </c>
      <c r="J75" s="161"/>
      <c r="K75" s="160">
        <f t="shared" si="30"/>
        <v>0</v>
      </c>
      <c r="L75" s="160">
        <v>21</v>
      </c>
      <c r="M75" s="160">
        <f t="shared" si="31"/>
        <v>0</v>
      </c>
      <c r="N75" s="160">
        <v>0</v>
      </c>
      <c r="O75" s="160">
        <f t="shared" si="32"/>
        <v>0</v>
      </c>
      <c r="P75" s="160">
        <v>0</v>
      </c>
      <c r="Q75" s="160">
        <f t="shared" si="33"/>
        <v>0</v>
      </c>
      <c r="R75" s="160"/>
      <c r="S75" s="160" t="s">
        <v>118</v>
      </c>
      <c r="T75" s="160" t="s">
        <v>118</v>
      </c>
      <c r="U75" s="160">
        <v>0.96799999999999997</v>
      </c>
      <c r="V75" s="160">
        <f t="shared" si="34"/>
        <v>3.87</v>
      </c>
      <c r="W75" s="160"/>
      <c r="X75" s="160" t="s">
        <v>119</v>
      </c>
      <c r="Y75" s="150"/>
      <c r="Z75" s="150"/>
      <c r="AA75" s="150"/>
      <c r="AB75" s="150"/>
      <c r="AC75" s="150"/>
      <c r="AD75" s="150"/>
      <c r="AE75" s="150"/>
      <c r="AF75" s="150"/>
      <c r="AG75" s="150" t="s">
        <v>120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77">
        <v>54</v>
      </c>
      <c r="B76" s="178" t="s">
        <v>251</v>
      </c>
      <c r="C76" s="188" t="s">
        <v>252</v>
      </c>
      <c r="D76" s="179" t="s">
        <v>144</v>
      </c>
      <c r="E76" s="180">
        <v>7.5</v>
      </c>
      <c r="F76" s="181"/>
      <c r="G76" s="182">
        <f t="shared" si="28"/>
        <v>0</v>
      </c>
      <c r="H76" s="161"/>
      <c r="I76" s="160">
        <f t="shared" si="29"/>
        <v>0</v>
      </c>
      <c r="J76" s="161"/>
      <c r="K76" s="160">
        <f t="shared" si="30"/>
        <v>0</v>
      </c>
      <c r="L76" s="160">
        <v>21</v>
      </c>
      <c r="M76" s="160">
        <f t="shared" si="31"/>
        <v>0</v>
      </c>
      <c r="N76" s="160">
        <v>1.362E-2</v>
      </c>
      <c r="O76" s="160">
        <f t="shared" si="32"/>
        <v>0.1</v>
      </c>
      <c r="P76" s="160">
        <v>0</v>
      </c>
      <c r="Q76" s="160">
        <f t="shared" si="33"/>
        <v>0</v>
      </c>
      <c r="R76" s="160"/>
      <c r="S76" s="160" t="s">
        <v>118</v>
      </c>
      <c r="T76" s="160" t="s">
        <v>118</v>
      </c>
      <c r="U76" s="160">
        <v>1.04</v>
      </c>
      <c r="V76" s="160">
        <f t="shared" si="34"/>
        <v>7.8</v>
      </c>
      <c r="W76" s="160"/>
      <c r="X76" s="160" t="s">
        <v>119</v>
      </c>
      <c r="Y76" s="150"/>
      <c r="Z76" s="150"/>
      <c r="AA76" s="150"/>
      <c r="AB76" s="150"/>
      <c r="AC76" s="150"/>
      <c r="AD76" s="150"/>
      <c r="AE76" s="150"/>
      <c r="AF76" s="150"/>
      <c r="AG76" s="150" t="s">
        <v>120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77">
        <v>55</v>
      </c>
      <c r="B77" s="178" t="s">
        <v>253</v>
      </c>
      <c r="C77" s="188" t="s">
        <v>254</v>
      </c>
      <c r="D77" s="179" t="s">
        <v>144</v>
      </c>
      <c r="E77" s="180">
        <v>9</v>
      </c>
      <c r="F77" s="181"/>
      <c r="G77" s="182">
        <f t="shared" si="28"/>
        <v>0</v>
      </c>
      <c r="H77" s="161"/>
      <c r="I77" s="160">
        <f t="shared" si="29"/>
        <v>0</v>
      </c>
      <c r="J77" s="161"/>
      <c r="K77" s="160">
        <f t="shared" si="30"/>
        <v>0</v>
      </c>
      <c r="L77" s="160">
        <v>21</v>
      </c>
      <c r="M77" s="160">
        <f t="shared" si="31"/>
        <v>0</v>
      </c>
      <c r="N77" s="160">
        <v>1.7129999999999999E-2</v>
      </c>
      <c r="O77" s="160">
        <f t="shared" si="32"/>
        <v>0.15</v>
      </c>
      <c r="P77" s="160">
        <v>0</v>
      </c>
      <c r="Q77" s="160">
        <f t="shared" si="33"/>
        <v>0</v>
      </c>
      <c r="R77" s="160"/>
      <c r="S77" s="160" t="s">
        <v>118</v>
      </c>
      <c r="T77" s="160" t="s">
        <v>118</v>
      </c>
      <c r="U77" s="160">
        <v>1.206</v>
      </c>
      <c r="V77" s="160">
        <f t="shared" si="34"/>
        <v>10.85</v>
      </c>
      <c r="W77" s="160"/>
      <c r="X77" s="160" t="s">
        <v>119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120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77">
        <v>56</v>
      </c>
      <c r="B78" s="178" t="s">
        <v>255</v>
      </c>
      <c r="C78" s="188" t="s">
        <v>256</v>
      </c>
      <c r="D78" s="179" t="s">
        <v>144</v>
      </c>
      <c r="E78" s="180">
        <v>1.5</v>
      </c>
      <c r="F78" s="181"/>
      <c r="G78" s="182">
        <f t="shared" si="28"/>
        <v>0</v>
      </c>
      <c r="H78" s="161"/>
      <c r="I78" s="160">
        <f t="shared" si="29"/>
        <v>0</v>
      </c>
      <c r="J78" s="161"/>
      <c r="K78" s="160">
        <f t="shared" si="30"/>
        <v>0</v>
      </c>
      <c r="L78" s="160">
        <v>21</v>
      </c>
      <c r="M78" s="160">
        <f t="shared" si="31"/>
        <v>0</v>
      </c>
      <c r="N78" s="160">
        <v>2.1729999999999999E-2</v>
      </c>
      <c r="O78" s="160">
        <f t="shared" si="32"/>
        <v>0.03</v>
      </c>
      <c r="P78" s="160">
        <v>0</v>
      </c>
      <c r="Q78" s="160">
        <f t="shared" si="33"/>
        <v>0</v>
      </c>
      <c r="R78" s="160"/>
      <c r="S78" s="160" t="s">
        <v>118</v>
      </c>
      <c r="T78" s="160" t="s">
        <v>118</v>
      </c>
      <c r="U78" s="160">
        <v>1.4</v>
      </c>
      <c r="V78" s="160">
        <f t="shared" si="34"/>
        <v>2.1</v>
      </c>
      <c r="W78" s="160"/>
      <c r="X78" s="160" t="s">
        <v>119</v>
      </c>
      <c r="Y78" s="150"/>
      <c r="Z78" s="150"/>
      <c r="AA78" s="150"/>
      <c r="AB78" s="150"/>
      <c r="AC78" s="150"/>
      <c r="AD78" s="150"/>
      <c r="AE78" s="150"/>
      <c r="AF78" s="150"/>
      <c r="AG78" s="150" t="s">
        <v>120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77">
        <v>57</v>
      </c>
      <c r="B79" s="178" t="s">
        <v>257</v>
      </c>
      <c r="C79" s="188" t="s">
        <v>258</v>
      </c>
      <c r="D79" s="179" t="s">
        <v>147</v>
      </c>
      <c r="E79" s="180">
        <v>2</v>
      </c>
      <c r="F79" s="181"/>
      <c r="G79" s="182">
        <f t="shared" si="28"/>
        <v>0</v>
      </c>
      <c r="H79" s="161"/>
      <c r="I79" s="160">
        <f t="shared" si="29"/>
        <v>0</v>
      </c>
      <c r="J79" s="161"/>
      <c r="K79" s="160">
        <f t="shared" si="30"/>
        <v>0</v>
      </c>
      <c r="L79" s="160">
        <v>21</v>
      </c>
      <c r="M79" s="160">
        <f t="shared" si="31"/>
        <v>0</v>
      </c>
      <c r="N79" s="160">
        <v>0</v>
      </c>
      <c r="O79" s="160">
        <f t="shared" si="32"/>
        <v>0</v>
      </c>
      <c r="P79" s="160">
        <v>0</v>
      </c>
      <c r="Q79" s="160">
        <f t="shared" si="33"/>
        <v>0</v>
      </c>
      <c r="R79" s="160"/>
      <c r="S79" s="160" t="s">
        <v>118</v>
      </c>
      <c r="T79" s="160" t="s">
        <v>118</v>
      </c>
      <c r="U79" s="160">
        <v>1.726</v>
      </c>
      <c r="V79" s="160">
        <f t="shared" si="34"/>
        <v>3.45</v>
      </c>
      <c r="W79" s="160"/>
      <c r="X79" s="160" t="s">
        <v>119</v>
      </c>
      <c r="Y79" s="150"/>
      <c r="Z79" s="150"/>
      <c r="AA79" s="150"/>
      <c r="AB79" s="150"/>
      <c r="AC79" s="150"/>
      <c r="AD79" s="150"/>
      <c r="AE79" s="150"/>
      <c r="AF79" s="150"/>
      <c r="AG79" s="150" t="s">
        <v>120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7">
        <v>58</v>
      </c>
      <c r="B80" s="178" t="s">
        <v>259</v>
      </c>
      <c r="C80" s="188" t="s">
        <v>260</v>
      </c>
      <c r="D80" s="179" t="s">
        <v>147</v>
      </c>
      <c r="E80" s="180">
        <v>2</v>
      </c>
      <c r="F80" s="181"/>
      <c r="G80" s="182">
        <f t="shared" si="28"/>
        <v>0</v>
      </c>
      <c r="H80" s="161"/>
      <c r="I80" s="160">
        <f t="shared" si="29"/>
        <v>0</v>
      </c>
      <c r="J80" s="161"/>
      <c r="K80" s="160">
        <f t="shared" si="30"/>
        <v>0</v>
      </c>
      <c r="L80" s="160">
        <v>21</v>
      </c>
      <c r="M80" s="160">
        <f t="shared" si="31"/>
        <v>0</v>
      </c>
      <c r="N80" s="160">
        <v>0</v>
      </c>
      <c r="O80" s="160">
        <f t="shared" si="32"/>
        <v>0</v>
      </c>
      <c r="P80" s="160">
        <v>0</v>
      </c>
      <c r="Q80" s="160">
        <f t="shared" si="33"/>
        <v>0</v>
      </c>
      <c r="R80" s="160"/>
      <c r="S80" s="160" t="s">
        <v>118</v>
      </c>
      <c r="T80" s="160" t="s">
        <v>118</v>
      </c>
      <c r="U80" s="160">
        <v>3.5150000000000001</v>
      </c>
      <c r="V80" s="160">
        <f t="shared" si="34"/>
        <v>7.03</v>
      </c>
      <c r="W80" s="160"/>
      <c r="X80" s="160" t="s">
        <v>119</v>
      </c>
      <c r="Y80" s="150"/>
      <c r="Z80" s="150"/>
      <c r="AA80" s="150"/>
      <c r="AB80" s="150"/>
      <c r="AC80" s="150"/>
      <c r="AD80" s="150"/>
      <c r="AE80" s="150"/>
      <c r="AF80" s="150"/>
      <c r="AG80" s="150" t="s">
        <v>120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77">
        <v>59</v>
      </c>
      <c r="B81" s="178" t="s">
        <v>261</v>
      </c>
      <c r="C81" s="188" t="s">
        <v>262</v>
      </c>
      <c r="D81" s="179" t="s">
        <v>144</v>
      </c>
      <c r="E81" s="180">
        <v>6</v>
      </c>
      <c r="F81" s="181"/>
      <c r="G81" s="182">
        <f t="shared" si="28"/>
        <v>0</v>
      </c>
      <c r="H81" s="161"/>
      <c r="I81" s="160">
        <f t="shared" si="29"/>
        <v>0</v>
      </c>
      <c r="J81" s="161"/>
      <c r="K81" s="160">
        <f t="shared" si="30"/>
        <v>0</v>
      </c>
      <c r="L81" s="160">
        <v>21</v>
      </c>
      <c r="M81" s="160">
        <f t="shared" si="31"/>
        <v>0</v>
      </c>
      <c r="N81" s="160">
        <v>0</v>
      </c>
      <c r="O81" s="160">
        <f t="shared" si="32"/>
        <v>0</v>
      </c>
      <c r="P81" s="160">
        <v>0</v>
      </c>
      <c r="Q81" s="160">
        <f t="shared" si="33"/>
        <v>0</v>
      </c>
      <c r="R81" s="160"/>
      <c r="S81" s="160" t="s">
        <v>118</v>
      </c>
      <c r="T81" s="160" t="s">
        <v>118</v>
      </c>
      <c r="U81" s="160">
        <v>1.7999999999999999E-2</v>
      </c>
      <c r="V81" s="160">
        <f t="shared" si="34"/>
        <v>0.11</v>
      </c>
      <c r="W81" s="160"/>
      <c r="X81" s="160" t="s">
        <v>119</v>
      </c>
      <c r="Y81" s="150"/>
      <c r="Z81" s="150"/>
      <c r="AA81" s="150"/>
      <c r="AB81" s="150"/>
      <c r="AC81" s="150"/>
      <c r="AD81" s="150"/>
      <c r="AE81" s="150"/>
      <c r="AF81" s="150"/>
      <c r="AG81" s="150" t="s">
        <v>120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77">
        <v>60</v>
      </c>
      <c r="B82" s="178" t="s">
        <v>263</v>
      </c>
      <c r="C82" s="188" t="s">
        <v>264</v>
      </c>
      <c r="D82" s="179" t="s">
        <v>144</v>
      </c>
      <c r="E82" s="180">
        <v>5</v>
      </c>
      <c r="F82" s="181"/>
      <c r="G82" s="182">
        <f t="shared" si="28"/>
        <v>0</v>
      </c>
      <c r="H82" s="161"/>
      <c r="I82" s="160">
        <f t="shared" si="29"/>
        <v>0</v>
      </c>
      <c r="J82" s="161"/>
      <c r="K82" s="160">
        <f t="shared" si="30"/>
        <v>0</v>
      </c>
      <c r="L82" s="160">
        <v>21</v>
      </c>
      <c r="M82" s="160">
        <f t="shared" si="31"/>
        <v>0</v>
      </c>
      <c r="N82" s="160">
        <v>0</v>
      </c>
      <c r="O82" s="160">
        <f t="shared" si="32"/>
        <v>0</v>
      </c>
      <c r="P82" s="160">
        <v>0</v>
      </c>
      <c r="Q82" s="160">
        <f t="shared" si="33"/>
        <v>0</v>
      </c>
      <c r="R82" s="160"/>
      <c r="S82" s="160" t="s">
        <v>118</v>
      </c>
      <c r="T82" s="160" t="s">
        <v>118</v>
      </c>
      <c r="U82" s="160">
        <v>2.1000000000000001E-2</v>
      </c>
      <c r="V82" s="160">
        <f t="shared" si="34"/>
        <v>0.11</v>
      </c>
      <c r="W82" s="160"/>
      <c r="X82" s="160" t="s">
        <v>119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120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77">
        <v>61</v>
      </c>
      <c r="B83" s="178" t="s">
        <v>265</v>
      </c>
      <c r="C83" s="188" t="s">
        <v>266</v>
      </c>
      <c r="D83" s="179" t="s">
        <v>144</v>
      </c>
      <c r="E83" s="180">
        <v>7.5</v>
      </c>
      <c r="F83" s="181"/>
      <c r="G83" s="182">
        <f t="shared" si="28"/>
        <v>0</v>
      </c>
      <c r="H83" s="161"/>
      <c r="I83" s="160">
        <f t="shared" si="29"/>
        <v>0</v>
      </c>
      <c r="J83" s="161"/>
      <c r="K83" s="160">
        <f t="shared" si="30"/>
        <v>0</v>
      </c>
      <c r="L83" s="160">
        <v>21</v>
      </c>
      <c r="M83" s="160">
        <f t="shared" si="31"/>
        <v>0</v>
      </c>
      <c r="N83" s="160">
        <v>0</v>
      </c>
      <c r="O83" s="160">
        <f t="shared" si="32"/>
        <v>0</v>
      </c>
      <c r="P83" s="160">
        <v>0</v>
      </c>
      <c r="Q83" s="160">
        <f t="shared" si="33"/>
        <v>0</v>
      </c>
      <c r="R83" s="160"/>
      <c r="S83" s="160" t="s">
        <v>118</v>
      </c>
      <c r="T83" s="160" t="s">
        <v>118</v>
      </c>
      <c r="U83" s="160">
        <v>4.2000000000000003E-2</v>
      </c>
      <c r="V83" s="160">
        <f t="shared" si="34"/>
        <v>0.32</v>
      </c>
      <c r="W83" s="160"/>
      <c r="X83" s="160" t="s">
        <v>119</v>
      </c>
      <c r="Y83" s="150"/>
      <c r="Z83" s="150"/>
      <c r="AA83" s="150"/>
      <c r="AB83" s="150"/>
      <c r="AC83" s="150"/>
      <c r="AD83" s="150"/>
      <c r="AE83" s="150"/>
      <c r="AF83" s="150"/>
      <c r="AG83" s="150" t="s">
        <v>120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71">
        <v>62</v>
      </c>
      <c r="B84" s="172" t="s">
        <v>267</v>
      </c>
      <c r="C84" s="186" t="s">
        <v>268</v>
      </c>
      <c r="D84" s="173" t="s">
        <v>144</v>
      </c>
      <c r="E84" s="174">
        <v>10.5</v>
      </c>
      <c r="F84" s="175"/>
      <c r="G84" s="176">
        <f t="shared" si="28"/>
        <v>0</v>
      </c>
      <c r="H84" s="161"/>
      <c r="I84" s="160">
        <f t="shared" si="29"/>
        <v>0</v>
      </c>
      <c r="J84" s="161"/>
      <c r="K84" s="160">
        <f t="shared" si="30"/>
        <v>0</v>
      </c>
      <c r="L84" s="160">
        <v>21</v>
      </c>
      <c r="M84" s="160">
        <f t="shared" si="31"/>
        <v>0</v>
      </c>
      <c r="N84" s="160">
        <v>0</v>
      </c>
      <c r="O84" s="160">
        <f t="shared" si="32"/>
        <v>0</v>
      </c>
      <c r="P84" s="160">
        <v>0</v>
      </c>
      <c r="Q84" s="160">
        <f t="shared" si="33"/>
        <v>0</v>
      </c>
      <c r="R84" s="160"/>
      <c r="S84" s="160" t="s">
        <v>118</v>
      </c>
      <c r="T84" s="160" t="s">
        <v>118</v>
      </c>
      <c r="U84" s="160">
        <v>5.2999999999999999E-2</v>
      </c>
      <c r="V84" s="160">
        <f t="shared" si="34"/>
        <v>0.56000000000000005</v>
      </c>
      <c r="W84" s="160"/>
      <c r="X84" s="160" t="s">
        <v>119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120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87" t="s">
        <v>269</v>
      </c>
      <c r="D85" s="162"/>
      <c r="E85" s="163">
        <v>10.5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122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>
        <v>63</v>
      </c>
      <c r="B86" s="158" t="s">
        <v>270</v>
      </c>
      <c r="C86" s="189" t="s">
        <v>271</v>
      </c>
      <c r="D86" s="159" t="s">
        <v>0</v>
      </c>
      <c r="E86" s="183"/>
      <c r="F86" s="161"/>
      <c r="G86" s="160">
        <f>ROUND(E86*F86,2)</f>
        <v>0</v>
      </c>
      <c r="H86" s="161"/>
      <c r="I86" s="160">
        <f>ROUND(E86*H86,2)</f>
        <v>0</v>
      </c>
      <c r="J86" s="161"/>
      <c r="K86" s="160">
        <f>ROUND(E86*J86,2)</f>
        <v>0</v>
      </c>
      <c r="L86" s="160">
        <v>21</v>
      </c>
      <c r="M86" s="160">
        <f>G86*(1+L86/100)</f>
        <v>0</v>
      </c>
      <c r="N86" s="160">
        <v>0</v>
      </c>
      <c r="O86" s="160">
        <f>ROUND(E86*N86,2)</f>
        <v>0</v>
      </c>
      <c r="P86" s="160">
        <v>0</v>
      </c>
      <c r="Q86" s="160">
        <f>ROUND(E86*P86,2)</f>
        <v>0</v>
      </c>
      <c r="R86" s="160"/>
      <c r="S86" s="160" t="s">
        <v>118</v>
      </c>
      <c r="T86" s="160" t="s">
        <v>118</v>
      </c>
      <c r="U86" s="160">
        <v>0</v>
      </c>
      <c r="V86" s="160">
        <f>ROUND(E86*U86,2)</f>
        <v>0</v>
      </c>
      <c r="W86" s="160"/>
      <c r="X86" s="160" t="s">
        <v>191</v>
      </c>
      <c r="Y86" s="150"/>
      <c r="Z86" s="150"/>
      <c r="AA86" s="150"/>
      <c r="AB86" s="150"/>
      <c r="AC86" s="150"/>
      <c r="AD86" s="150"/>
      <c r="AE86" s="150"/>
      <c r="AF86" s="150"/>
      <c r="AG86" s="150" t="s">
        <v>192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x14ac:dyDescent="0.2">
      <c r="A87" s="165" t="s">
        <v>113</v>
      </c>
      <c r="B87" s="166" t="s">
        <v>79</v>
      </c>
      <c r="C87" s="185" t="s">
        <v>80</v>
      </c>
      <c r="D87" s="167"/>
      <c r="E87" s="168"/>
      <c r="F87" s="169"/>
      <c r="G87" s="170">
        <f>SUMIF(AG88:AG111,"&lt;&gt;NOR",G88:G111)</f>
        <v>0</v>
      </c>
      <c r="H87" s="164"/>
      <c r="I87" s="164">
        <f>SUM(I88:I111)</f>
        <v>0</v>
      </c>
      <c r="J87" s="164"/>
      <c r="K87" s="164">
        <f>SUM(K88:K111)</f>
        <v>0</v>
      </c>
      <c r="L87" s="164"/>
      <c r="M87" s="164">
        <f>SUM(M88:M111)</f>
        <v>0</v>
      </c>
      <c r="N87" s="164"/>
      <c r="O87" s="164">
        <f>SUM(O88:O111)</f>
        <v>0.15000000000000002</v>
      </c>
      <c r="P87" s="164"/>
      <c r="Q87" s="164">
        <f>SUM(Q88:Q111)</f>
        <v>0</v>
      </c>
      <c r="R87" s="164"/>
      <c r="S87" s="164"/>
      <c r="T87" s="164"/>
      <c r="U87" s="164"/>
      <c r="V87" s="164">
        <f>SUM(V88:V111)</f>
        <v>31.649999999999991</v>
      </c>
      <c r="W87" s="164"/>
      <c r="X87" s="164"/>
      <c r="AG87" t="s">
        <v>114</v>
      </c>
    </row>
    <row r="88" spans="1:60" outlineLevel="1" x14ac:dyDescent="0.2">
      <c r="A88" s="177">
        <v>64</v>
      </c>
      <c r="B88" s="178" t="s">
        <v>272</v>
      </c>
      <c r="C88" s="188" t="s">
        <v>273</v>
      </c>
      <c r="D88" s="179" t="s">
        <v>203</v>
      </c>
      <c r="E88" s="180">
        <v>3</v>
      </c>
      <c r="F88" s="181"/>
      <c r="G88" s="182">
        <f t="shared" ref="G88:G96" si="35">ROUND(E88*F88,2)</f>
        <v>0</v>
      </c>
      <c r="H88" s="161"/>
      <c r="I88" s="160">
        <f t="shared" ref="I88:I96" si="36">ROUND(E88*H88,2)</f>
        <v>0</v>
      </c>
      <c r="J88" s="161"/>
      <c r="K88" s="160">
        <f t="shared" ref="K88:K96" si="37">ROUND(E88*J88,2)</f>
        <v>0</v>
      </c>
      <c r="L88" s="160">
        <v>21</v>
      </c>
      <c r="M88" s="160">
        <f t="shared" ref="M88:M96" si="38">G88*(1+L88/100)</f>
        <v>0</v>
      </c>
      <c r="N88" s="160">
        <v>4.8500000000000001E-3</v>
      </c>
      <c r="O88" s="160">
        <f t="shared" ref="O88:O96" si="39">ROUND(E88*N88,2)</f>
        <v>0.01</v>
      </c>
      <c r="P88" s="160">
        <v>0</v>
      </c>
      <c r="Q88" s="160">
        <f t="shared" ref="Q88:Q96" si="40">ROUND(E88*P88,2)</f>
        <v>0</v>
      </c>
      <c r="R88" s="160"/>
      <c r="S88" s="160" t="s">
        <v>118</v>
      </c>
      <c r="T88" s="160" t="s">
        <v>118</v>
      </c>
      <c r="U88" s="160">
        <v>1.29</v>
      </c>
      <c r="V88" s="160">
        <f t="shared" ref="V88:V96" si="41">ROUND(E88*U88,2)</f>
        <v>3.87</v>
      </c>
      <c r="W88" s="160"/>
      <c r="X88" s="160" t="s">
        <v>119</v>
      </c>
      <c r="Y88" s="150"/>
      <c r="Z88" s="150"/>
      <c r="AA88" s="150"/>
      <c r="AB88" s="150"/>
      <c r="AC88" s="150"/>
      <c r="AD88" s="150"/>
      <c r="AE88" s="150"/>
      <c r="AF88" s="150"/>
      <c r="AG88" s="150" t="s">
        <v>120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77">
        <v>65</v>
      </c>
      <c r="B89" s="178" t="s">
        <v>274</v>
      </c>
      <c r="C89" s="188" t="s">
        <v>275</v>
      </c>
      <c r="D89" s="179" t="s">
        <v>203</v>
      </c>
      <c r="E89" s="180">
        <v>1</v>
      </c>
      <c r="F89" s="181"/>
      <c r="G89" s="182">
        <f t="shared" si="35"/>
        <v>0</v>
      </c>
      <c r="H89" s="161"/>
      <c r="I89" s="160">
        <f t="shared" si="36"/>
        <v>0</v>
      </c>
      <c r="J89" s="161"/>
      <c r="K89" s="160">
        <f t="shared" si="37"/>
        <v>0</v>
      </c>
      <c r="L89" s="160">
        <v>21</v>
      </c>
      <c r="M89" s="160">
        <f t="shared" si="38"/>
        <v>0</v>
      </c>
      <c r="N89" s="160">
        <v>1.787E-2</v>
      </c>
      <c r="O89" s="160">
        <f t="shared" si="39"/>
        <v>0.02</v>
      </c>
      <c r="P89" s="160">
        <v>0</v>
      </c>
      <c r="Q89" s="160">
        <f t="shared" si="40"/>
        <v>0</v>
      </c>
      <c r="R89" s="160"/>
      <c r="S89" s="160" t="s">
        <v>118</v>
      </c>
      <c r="T89" s="160" t="s">
        <v>118</v>
      </c>
      <c r="U89" s="160">
        <v>3.754</v>
      </c>
      <c r="V89" s="160">
        <f t="shared" si="41"/>
        <v>3.75</v>
      </c>
      <c r="W89" s="160"/>
      <c r="X89" s="160" t="s">
        <v>119</v>
      </c>
      <c r="Y89" s="150"/>
      <c r="Z89" s="150"/>
      <c r="AA89" s="150"/>
      <c r="AB89" s="150"/>
      <c r="AC89" s="150"/>
      <c r="AD89" s="150"/>
      <c r="AE89" s="150"/>
      <c r="AF89" s="150"/>
      <c r="AG89" s="150" t="s">
        <v>120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77">
        <v>66</v>
      </c>
      <c r="B90" s="178" t="s">
        <v>276</v>
      </c>
      <c r="C90" s="188" t="s">
        <v>277</v>
      </c>
      <c r="D90" s="179" t="s">
        <v>203</v>
      </c>
      <c r="E90" s="180">
        <v>1</v>
      </c>
      <c r="F90" s="181"/>
      <c r="G90" s="182">
        <f t="shared" si="35"/>
        <v>0</v>
      </c>
      <c r="H90" s="161"/>
      <c r="I90" s="160">
        <f t="shared" si="36"/>
        <v>0</v>
      </c>
      <c r="J90" s="161"/>
      <c r="K90" s="160">
        <f t="shared" si="37"/>
        <v>0</v>
      </c>
      <c r="L90" s="160">
        <v>21</v>
      </c>
      <c r="M90" s="160">
        <f t="shared" si="38"/>
        <v>0</v>
      </c>
      <c r="N90" s="160">
        <v>2.3949999999999999E-2</v>
      </c>
      <c r="O90" s="160">
        <f t="shared" si="39"/>
        <v>0.02</v>
      </c>
      <c r="P90" s="160">
        <v>0</v>
      </c>
      <c r="Q90" s="160">
        <f t="shared" si="40"/>
        <v>0</v>
      </c>
      <c r="R90" s="160"/>
      <c r="S90" s="160" t="s">
        <v>118</v>
      </c>
      <c r="T90" s="160" t="s">
        <v>118</v>
      </c>
      <c r="U90" s="160">
        <v>5.21</v>
      </c>
      <c r="V90" s="160">
        <f t="shared" si="41"/>
        <v>5.21</v>
      </c>
      <c r="W90" s="160"/>
      <c r="X90" s="160" t="s">
        <v>119</v>
      </c>
      <c r="Y90" s="150"/>
      <c r="Z90" s="150"/>
      <c r="AA90" s="150"/>
      <c r="AB90" s="150"/>
      <c r="AC90" s="150"/>
      <c r="AD90" s="150"/>
      <c r="AE90" s="150"/>
      <c r="AF90" s="150"/>
      <c r="AG90" s="150" t="s">
        <v>120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77">
        <v>67</v>
      </c>
      <c r="B91" s="178" t="s">
        <v>278</v>
      </c>
      <c r="C91" s="188" t="s">
        <v>279</v>
      </c>
      <c r="D91" s="179" t="s">
        <v>203</v>
      </c>
      <c r="E91" s="180">
        <v>2</v>
      </c>
      <c r="F91" s="181"/>
      <c r="G91" s="182">
        <f t="shared" si="35"/>
        <v>0</v>
      </c>
      <c r="H91" s="161"/>
      <c r="I91" s="160">
        <f t="shared" si="36"/>
        <v>0</v>
      </c>
      <c r="J91" s="161"/>
      <c r="K91" s="160">
        <f t="shared" si="37"/>
        <v>0</v>
      </c>
      <c r="L91" s="160">
        <v>21</v>
      </c>
      <c r="M91" s="160">
        <f t="shared" si="38"/>
        <v>0</v>
      </c>
      <c r="N91" s="160">
        <v>6.6100000000000004E-3</v>
      </c>
      <c r="O91" s="160">
        <f t="shared" si="39"/>
        <v>0.01</v>
      </c>
      <c r="P91" s="160">
        <v>0</v>
      </c>
      <c r="Q91" s="160">
        <f t="shared" si="40"/>
        <v>0</v>
      </c>
      <c r="R91" s="160"/>
      <c r="S91" s="160" t="s">
        <v>118</v>
      </c>
      <c r="T91" s="160" t="s">
        <v>118</v>
      </c>
      <c r="U91" s="160">
        <v>0.95699999999999996</v>
      </c>
      <c r="V91" s="160">
        <f t="shared" si="41"/>
        <v>1.91</v>
      </c>
      <c r="W91" s="160"/>
      <c r="X91" s="160" t="s">
        <v>119</v>
      </c>
      <c r="Y91" s="150"/>
      <c r="Z91" s="150"/>
      <c r="AA91" s="150"/>
      <c r="AB91" s="150"/>
      <c r="AC91" s="150"/>
      <c r="AD91" s="150"/>
      <c r="AE91" s="150"/>
      <c r="AF91" s="150"/>
      <c r="AG91" s="150" t="s">
        <v>120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77">
        <v>68</v>
      </c>
      <c r="B92" s="178" t="s">
        <v>280</v>
      </c>
      <c r="C92" s="188" t="s">
        <v>281</v>
      </c>
      <c r="D92" s="179" t="s">
        <v>203</v>
      </c>
      <c r="E92" s="180">
        <v>1</v>
      </c>
      <c r="F92" s="181"/>
      <c r="G92" s="182">
        <f t="shared" si="35"/>
        <v>0</v>
      </c>
      <c r="H92" s="161"/>
      <c r="I92" s="160">
        <f t="shared" si="36"/>
        <v>0</v>
      </c>
      <c r="J92" s="161"/>
      <c r="K92" s="160">
        <f t="shared" si="37"/>
        <v>0</v>
      </c>
      <c r="L92" s="160">
        <v>21</v>
      </c>
      <c r="M92" s="160">
        <f t="shared" si="38"/>
        <v>0</v>
      </c>
      <c r="N92" s="160">
        <v>7.5199999999999998E-3</v>
      </c>
      <c r="O92" s="160">
        <f t="shared" si="39"/>
        <v>0.01</v>
      </c>
      <c r="P92" s="160">
        <v>0</v>
      </c>
      <c r="Q92" s="160">
        <f t="shared" si="40"/>
        <v>0</v>
      </c>
      <c r="R92" s="160"/>
      <c r="S92" s="160" t="s">
        <v>118</v>
      </c>
      <c r="T92" s="160" t="s">
        <v>118</v>
      </c>
      <c r="U92" s="160">
        <v>1.726</v>
      </c>
      <c r="V92" s="160">
        <f t="shared" si="41"/>
        <v>1.73</v>
      </c>
      <c r="W92" s="160"/>
      <c r="X92" s="160" t="s">
        <v>119</v>
      </c>
      <c r="Y92" s="150"/>
      <c r="Z92" s="150"/>
      <c r="AA92" s="150"/>
      <c r="AB92" s="150"/>
      <c r="AC92" s="150"/>
      <c r="AD92" s="150"/>
      <c r="AE92" s="150"/>
      <c r="AF92" s="150"/>
      <c r="AG92" s="150" t="s">
        <v>120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77">
        <v>69</v>
      </c>
      <c r="B93" s="178" t="s">
        <v>282</v>
      </c>
      <c r="C93" s="188" t="s">
        <v>283</v>
      </c>
      <c r="D93" s="179" t="s">
        <v>203</v>
      </c>
      <c r="E93" s="180">
        <v>2</v>
      </c>
      <c r="F93" s="181"/>
      <c r="G93" s="182">
        <f t="shared" si="35"/>
        <v>0</v>
      </c>
      <c r="H93" s="161"/>
      <c r="I93" s="160">
        <f t="shared" si="36"/>
        <v>0</v>
      </c>
      <c r="J93" s="161"/>
      <c r="K93" s="160">
        <f t="shared" si="37"/>
        <v>0</v>
      </c>
      <c r="L93" s="160">
        <v>21</v>
      </c>
      <c r="M93" s="160">
        <f t="shared" si="38"/>
        <v>0</v>
      </c>
      <c r="N93" s="160">
        <v>1.0999999999999999E-2</v>
      </c>
      <c r="O93" s="160">
        <f t="shared" si="39"/>
        <v>0.02</v>
      </c>
      <c r="P93" s="160">
        <v>0</v>
      </c>
      <c r="Q93" s="160">
        <f t="shared" si="40"/>
        <v>0</v>
      </c>
      <c r="R93" s="160"/>
      <c r="S93" s="160" t="s">
        <v>118</v>
      </c>
      <c r="T93" s="160" t="s">
        <v>118</v>
      </c>
      <c r="U93" s="160">
        <v>2.1419999999999999</v>
      </c>
      <c r="V93" s="160">
        <f t="shared" si="41"/>
        <v>4.28</v>
      </c>
      <c r="W93" s="160"/>
      <c r="X93" s="160" t="s">
        <v>119</v>
      </c>
      <c r="Y93" s="150"/>
      <c r="Z93" s="150"/>
      <c r="AA93" s="150"/>
      <c r="AB93" s="150"/>
      <c r="AC93" s="150"/>
      <c r="AD93" s="150"/>
      <c r="AE93" s="150"/>
      <c r="AF93" s="150"/>
      <c r="AG93" s="150" t="s">
        <v>120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22.5" outlineLevel="1" x14ac:dyDescent="0.2">
      <c r="A94" s="177">
        <v>70</v>
      </c>
      <c r="B94" s="178" t="s">
        <v>284</v>
      </c>
      <c r="C94" s="188" t="s">
        <v>285</v>
      </c>
      <c r="D94" s="179" t="s">
        <v>147</v>
      </c>
      <c r="E94" s="180">
        <v>1</v>
      </c>
      <c r="F94" s="181"/>
      <c r="G94" s="182">
        <f t="shared" si="35"/>
        <v>0</v>
      </c>
      <c r="H94" s="161"/>
      <c r="I94" s="160">
        <f t="shared" si="36"/>
        <v>0</v>
      </c>
      <c r="J94" s="161"/>
      <c r="K94" s="160">
        <f t="shared" si="37"/>
        <v>0</v>
      </c>
      <c r="L94" s="160">
        <v>21</v>
      </c>
      <c r="M94" s="160">
        <f t="shared" si="38"/>
        <v>0</v>
      </c>
      <c r="N94" s="160">
        <v>7.0800000000000004E-3</v>
      </c>
      <c r="O94" s="160">
        <f t="shared" si="39"/>
        <v>0.01</v>
      </c>
      <c r="P94" s="160">
        <v>0</v>
      </c>
      <c r="Q94" s="160">
        <f t="shared" si="40"/>
        <v>0</v>
      </c>
      <c r="R94" s="160"/>
      <c r="S94" s="160" t="s">
        <v>118</v>
      </c>
      <c r="T94" s="160" t="s">
        <v>118</v>
      </c>
      <c r="U94" s="160">
        <v>0.26100000000000001</v>
      </c>
      <c r="V94" s="160">
        <f t="shared" si="41"/>
        <v>0.26</v>
      </c>
      <c r="W94" s="160"/>
      <c r="X94" s="160" t="s">
        <v>119</v>
      </c>
      <c r="Y94" s="150"/>
      <c r="Z94" s="150"/>
      <c r="AA94" s="150"/>
      <c r="AB94" s="150"/>
      <c r="AC94" s="150"/>
      <c r="AD94" s="150"/>
      <c r="AE94" s="150"/>
      <c r="AF94" s="150"/>
      <c r="AG94" s="150" t="s">
        <v>120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ht="22.5" outlineLevel="1" x14ac:dyDescent="0.2">
      <c r="A95" s="177">
        <v>71</v>
      </c>
      <c r="B95" s="178" t="s">
        <v>286</v>
      </c>
      <c r="C95" s="188" t="s">
        <v>287</v>
      </c>
      <c r="D95" s="179" t="s">
        <v>147</v>
      </c>
      <c r="E95" s="180">
        <v>2</v>
      </c>
      <c r="F95" s="181"/>
      <c r="G95" s="182">
        <f t="shared" si="35"/>
        <v>0</v>
      </c>
      <c r="H95" s="161"/>
      <c r="I95" s="160">
        <f t="shared" si="36"/>
        <v>0</v>
      </c>
      <c r="J95" s="161"/>
      <c r="K95" s="160">
        <f t="shared" si="37"/>
        <v>0</v>
      </c>
      <c r="L95" s="160">
        <v>21</v>
      </c>
      <c r="M95" s="160">
        <f t="shared" si="38"/>
        <v>0</v>
      </c>
      <c r="N95" s="160">
        <v>8.7299999999999999E-3</v>
      </c>
      <c r="O95" s="160">
        <f t="shared" si="39"/>
        <v>0.02</v>
      </c>
      <c r="P95" s="160">
        <v>0</v>
      </c>
      <c r="Q95" s="160">
        <f t="shared" si="40"/>
        <v>0</v>
      </c>
      <c r="R95" s="160"/>
      <c r="S95" s="160" t="s">
        <v>118</v>
      </c>
      <c r="T95" s="160" t="s">
        <v>118</v>
      </c>
      <c r="U95" s="160">
        <v>0.27100000000000002</v>
      </c>
      <c r="V95" s="160">
        <f t="shared" si="41"/>
        <v>0.54</v>
      </c>
      <c r="W95" s="160"/>
      <c r="X95" s="160" t="s">
        <v>119</v>
      </c>
      <c r="Y95" s="150"/>
      <c r="Z95" s="150"/>
      <c r="AA95" s="150"/>
      <c r="AB95" s="150"/>
      <c r="AC95" s="150"/>
      <c r="AD95" s="150"/>
      <c r="AE95" s="150"/>
      <c r="AF95" s="150"/>
      <c r="AG95" s="150" t="s">
        <v>120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71">
        <v>72</v>
      </c>
      <c r="B96" s="172" t="s">
        <v>288</v>
      </c>
      <c r="C96" s="186" t="s">
        <v>289</v>
      </c>
      <c r="D96" s="173" t="s">
        <v>147</v>
      </c>
      <c r="E96" s="174">
        <v>5</v>
      </c>
      <c r="F96" s="175"/>
      <c r="G96" s="176">
        <f t="shared" si="35"/>
        <v>0</v>
      </c>
      <c r="H96" s="161"/>
      <c r="I96" s="160">
        <f t="shared" si="36"/>
        <v>0</v>
      </c>
      <c r="J96" s="161"/>
      <c r="K96" s="160">
        <f t="shared" si="37"/>
        <v>0</v>
      </c>
      <c r="L96" s="160">
        <v>21</v>
      </c>
      <c r="M96" s="160">
        <f t="shared" si="38"/>
        <v>0</v>
      </c>
      <c r="N96" s="160">
        <v>0</v>
      </c>
      <c r="O96" s="160">
        <f t="shared" si="39"/>
        <v>0</v>
      </c>
      <c r="P96" s="160">
        <v>0</v>
      </c>
      <c r="Q96" s="160">
        <f t="shared" si="40"/>
        <v>0</v>
      </c>
      <c r="R96" s="160"/>
      <c r="S96" s="160" t="s">
        <v>118</v>
      </c>
      <c r="T96" s="160" t="s">
        <v>118</v>
      </c>
      <c r="U96" s="160">
        <v>0.63900000000000001</v>
      </c>
      <c r="V96" s="160">
        <f t="shared" si="41"/>
        <v>3.2</v>
      </c>
      <c r="W96" s="160"/>
      <c r="X96" s="160" t="s">
        <v>119</v>
      </c>
      <c r="Y96" s="150"/>
      <c r="Z96" s="150"/>
      <c r="AA96" s="150"/>
      <c r="AB96" s="150"/>
      <c r="AC96" s="150"/>
      <c r="AD96" s="150"/>
      <c r="AE96" s="150"/>
      <c r="AF96" s="150"/>
      <c r="AG96" s="150" t="s">
        <v>120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87" t="s">
        <v>290</v>
      </c>
      <c r="D97" s="162"/>
      <c r="E97" s="163">
        <v>4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0"/>
      <c r="Z97" s="150"/>
      <c r="AA97" s="150"/>
      <c r="AB97" s="150"/>
      <c r="AC97" s="150"/>
      <c r="AD97" s="150"/>
      <c r="AE97" s="150"/>
      <c r="AF97" s="150"/>
      <c r="AG97" s="150" t="s">
        <v>122</v>
      </c>
      <c r="AH97" s="150">
        <v>5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187" t="s">
        <v>291</v>
      </c>
      <c r="D98" s="162"/>
      <c r="E98" s="163">
        <v>1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0"/>
      <c r="Z98" s="150"/>
      <c r="AA98" s="150"/>
      <c r="AB98" s="150"/>
      <c r="AC98" s="150"/>
      <c r="AD98" s="150"/>
      <c r="AE98" s="150"/>
      <c r="AF98" s="150"/>
      <c r="AG98" s="150" t="s">
        <v>122</v>
      </c>
      <c r="AH98" s="150">
        <v>5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ht="22.5" outlineLevel="1" x14ac:dyDescent="0.2">
      <c r="A99" s="177">
        <v>73</v>
      </c>
      <c r="B99" s="178" t="s">
        <v>292</v>
      </c>
      <c r="C99" s="188" t="s">
        <v>293</v>
      </c>
      <c r="D99" s="179" t="s">
        <v>147</v>
      </c>
      <c r="E99" s="180">
        <v>5</v>
      </c>
      <c r="F99" s="181"/>
      <c r="G99" s="182">
        <f t="shared" ref="G99:G111" si="42">ROUND(E99*F99,2)</f>
        <v>0</v>
      </c>
      <c r="H99" s="161"/>
      <c r="I99" s="160">
        <f t="shared" ref="I99:I111" si="43">ROUND(E99*H99,2)</f>
        <v>0</v>
      </c>
      <c r="J99" s="161"/>
      <c r="K99" s="160">
        <f t="shared" ref="K99:K111" si="44">ROUND(E99*J99,2)</f>
        <v>0</v>
      </c>
      <c r="L99" s="160">
        <v>21</v>
      </c>
      <c r="M99" s="160">
        <f t="shared" ref="M99:M111" si="45">G99*(1+L99/100)</f>
        <v>0</v>
      </c>
      <c r="N99" s="160">
        <v>1E-4</v>
      </c>
      <c r="O99" s="160">
        <f t="shared" ref="O99:O111" si="46">ROUND(E99*N99,2)</f>
        <v>0</v>
      </c>
      <c r="P99" s="160">
        <v>0</v>
      </c>
      <c r="Q99" s="160">
        <f t="shared" ref="Q99:Q111" si="47">ROUND(E99*P99,2)</f>
        <v>0</v>
      </c>
      <c r="R99" s="160"/>
      <c r="S99" s="160" t="s">
        <v>118</v>
      </c>
      <c r="T99" s="160" t="s">
        <v>118</v>
      </c>
      <c r="U99" s="160">
        <v>6.2E-2</v>
      </c>
      <c r="V99" s="160">
        <f t="shared" ref="V99:V111" si="48">ROUND(E99*U99,2)</f>
        <v>0.31</v>
      </c>
      <c r="W99" s="160"/>
      <c r="X99" s="160" t="s">
        <v>119</v>
      </c>
      <c r="Y99" s="150"/>
      <c r="Z99" s="150"/>
      <c r="AA99" s="150"/>
      <c r="AB99" s="150"/>
      <c r="AC99" s="150"/>
      <c r="AD99" s="150"/>
      <c r="AE99" s="150"/>
      <c r="AF99" s="150"/>
      <c r="AG99" s="150" t="s">
        <v>120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ht="22.5" outlineLevel="1" x14ac:dyDescent="0.2">
      <c r="A100" s="177">
        <v>74</v>
      </c>
      <c r="B100" s="178" t="s">
        <v>294</v>
      </c>
      <c r="C100" s="188" t="s">
        <v>295</v>
      </c>
      <c r="D100" s="179" t="s">
        <v>147</v>
      </c>
      <c r="E100" s="180">
        <v>5</v>
      </c>
      <c r="F100" s="181"/>
      <c r="G100" s="182">
        <f t="shared" si="42"/>
        <v>0</v>
      </c>
      <c r="H100" s="161"/>
      <c r="I100" s="160">
        <f t="shared" si="43"/>
        <v>0</v>
      </c>
      <c r="J100" s="161"/>
      <c r="K100" s="160">
        <f t="shared" si="44"/>
        <v>0</v>
      </c>
      <c r="L100" s="160">
        <v>21</v>
      </c>
      <c r="M100" s="160">
        <f t="shared" si="45"/>
        <v>0</v>
      </c>
      <c r="N100" s="160">
        <v>1.8000000000000001E-4</v>
      </c>
      <c r="O100" s="160">
        <f t="shared" si="46"/>
        <v>0</v>
      </c>
      <c r="P100" s="160">
        <v>0</v>
      </c>
      <c r="Q100" s="160">
        <f t="shared" si="47"/>
        <v>0</v>
      </c>
      <c r="R100" s="160"/>
      <c r="S100" s="160" t="s">
        <v>118</v>
      </c>
      <c r="T100" s="160" t="s">
        <v>118</v>
      </c>
      <c r="U100" s="160">
        <v>0.16500000000000001</v>
      </c>
      <c r="V100" s="160">
        <f t="shared" si="48"/>
        <v>0.83</v>
      </c>
      <c r="W100" s="160"/>
      <c r="X100" s="160" t="s">
        <v>119</v>
      </c>
      <c r="Y100" s="150"/>
      <c r="Z100" s="150"/>
      <c r="AA100" s="150"/>
      <c r="AB100" s="150"/>
      <c r="AC100" s="150"/>
      <c r="AD100" s="150"/>
      <c r="AE100" s="150"/>
      <c r="AF100" s="150"/>
      <c r="AG100" s="150" t="s">
        <v>120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 x14ac:dyDescent="0.2">
      <c r="A101" s="177">
        <v>75</v>
      </c>
      <c r="B101" s="178" t="s">
        <v>296</v>
      </c>
      <c r="C101" s="188" t="s">
        <v>297</v>
      </c>
      <c r="D101" s="179" t="s">
        <v>147</v>
      </c>
      <c r="E101" s="180">
        <v>2</v>
      </c>
      <c r="F101" s="181"/>
      <c r="G101" s="182">
        <f t="shared" si="42"/>
        <v>0</v>
      </c>
      <c r="H101" s="161"/>
      <c r="I101" s="160">
        <f t="shared" si="43"/>
        <v>0</v>
      </c>
      <c r="J101" s="161"/>
      <c r="K101" s="160">
        <f t="shared" si="44"/>
        <v>0</v>
      </c>
      <c r="L101" s="160">
        <v>21</v>
      </c>
      <c r="M101" s="160">
        <f t="shared" si="45"/>
        <v>0</v>
      </c>
      <c r="N101" s="160">
        <v>1.0399999999999999E-3</v>
      </c>
      <c r="O101" s="160">
        <f t="shared" si="46"/>
        <v>0</v>
      </c>
      <c r="P101" s="160">
        <v>0</v>
      </c>
      <c r="Q101" s="160">
        <f t="shared" si="47"/>
        <v>0</v>
      </c>
      <c r="R101" s="160"/>
      <c r="S101" s="160" t="s">
        <v>118</v>
      </c>
      <c r="T101" s="160" t="s">
        <v>118</v>
      </c>
      <c r="U101" s="160">
        <v>0.35099999999999998</v>
      </c>
      <c r="V101" s="160">
        <f t="shared" si="48"/>
        <v>0.7</v>
      </c>
      <c r="W101" s="160"/>
      <c r="X101" s="160" t="s">
        <v>119</v>
      </c>
      <c r="Y101" s="150"/>
      <c r="Z101" s="150"/>
      <c r="AA101" s="150"/>
      <c r="AB101" s="150"/>
      <c r="AC101" s="150"/>
      <c r="AD101" s="150"/>
      <c r="AE101" s="150"/>
      <c r="AF101" s="150"/>
      <c r="AG101" s="150" t="s">
        <v>120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1" x14ac:dyDescent="0.2">
      <c r="A102" s="177">
        <v>76</v>
      </c>
      <c r="B102" s="178" t="s">
        <v>298</v>
      </c>
      <c r="C102" s="188" t="s">
        <v>299</v>
      </c>
      <c r="D102" s="179" t="s">
        <v>147</v>
      </c>
      <c r="E102" s="180">
        <v>4</v>
      </c>
      <c r="F102" s="181"/>
      <c r="G102" s="182">
        <f t="shared" si="42"/>
        <v>0</v>
      </c>
      <c r="H102" s="161"/>
      <c r="I102" s="160">
        <f t="shared" si="43"/>
        <v>0</v>
      </c>
      <c r="J102" s="161"/>
      <c r="K102" s="160">
        <f t="shared" si="44"/>
        <v>0</v>
      </c>
      <c r="L102" s="160">
        <v>21</v>
      </c>
      <c r="M102" s="160">
        <f t="shared" si="45"/>
        <v>0</v>
      </c>
      <c r="N102" s="160">
        <v>4.4299999999999999E-3</v>
      </c>
      <c r="O102" s="160">
        <f t="shared" si="46"/>
        <v>0.02</v>
      </c>
      <c r="P102" s="160">
        <v>0</v>
      </c>
      <c r="Q102" s="160">
        <f t="shared" si="47"/>
        <v>0</v>
      </c>
      <c r="R102" s="160"/>
      <c r="S102" s="160" t="s">
        <v>118</v>
      </c>
      <c r="T102" s="160" t="s">
        <v>118</v>
      </c>
      <c r="U102" s="160">
        <v>0.64100000000000001</v>
      </c>
      <c r="V102" s="160">
        <f t="shared" si="48"/>
        <v>2.56</v>
      </c>
      <c r="W102" s="160"/>
      <c r="X102" s="160" t="s">
        <v>119</v>
      </c>
      <c r="Y102" s="150"/>
      <c r="Z102" s="150"/>
      <c r="AA102" s="150"/>
      <c r="AB102" s="150"/>
      <c r="AC102" s="150"/>
      <c r="AD102" s="150"/>
      <c r="AE102" s="150"/>
      <c r="AF102" s="150"/>
      <c r="AG102" s="150" t="s">
        <v>120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77">
        <v>77</v>
      </c>
      <c r="B103" s="178" t="s">
        <v>300</v>
      </c>
      <c r="C103" s="188" t="s">
        <v>301</v>
      </c>
      <c r="D103" s="179" t="s">
        <v>147</v>
      </c>
      <c r="E103" s="180">
        <v>2</v>
      </c>
      <c r="F103" s="181"/>
      <c r="G103" s="182">
        <f t="shared" si="42"/>
        <v>0</v>
      </c>
      <c r="H103" s="161"/>
      <c r="I103" s="160">
        <f t="shared" si="43"/>
        <v>0</v>
      </c>
      <c r="J103" s="161"/>
      <c r="K103" s="160">
        <f t="shared" si="44"/>
        <v>0</v>
      </c>
      <c r="L103" s="160">
        <v>21</v>
      </c>
      <c r="M103" s="160">
        <f t="shared" si="45"/>
        <v>0</v>
      </c>
      <c r="N103" s="160">
        <v>1.5E-3</v>
      </c>
      <c r="O103" s="160">
        <f t="shared" si="46"/>
        <v>0</v>
      </c>
      <c r="P103" s="160">
        <v>0</v>
      </c>
      <c r="Q103" s="160">
        <f t="shared" si="47"/>
        <v>0</v>
      </c>
      <c r="R103" s="160"/>
      <c r="S103" s="160" t="s">
        <v>118</v>
      </c>
      <c r="T103" s="160" t="s">
        <v>118</v>
      </c>
      <c r="U103" s="160">
        <v>0.16500000000000001</v>
      </c>
      <c r="V103" s="160">
        <f t="shared" si="48"/>
        <v>0.33</v>
      </c>
      <c r="W103" s="160"/>
      <c r="X103" s="160" t="s">
        <v>119</v>
      </c>
      <c r="Y103" s="150"/>
      <c r="Z103" s="150"/>
      <c r="AA103" s="150"/>
      <c r="AB103" s="150"/>
      <c r="AC103" s="150"/>
      <c r="AD103" s="150"/>
      <c r="AE103" s="150"/>
      <c r="AF103" s="150"/>
      <c r="AG103" s="150" t="s">
        <v>120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77">
        <v>78</v>
      </c>
      <c r="B104" s="178" t="s">
        <v>302</v>
      </c>
      <c r="C104" s="188" t="s">
        <v>303</v>
      </c>
      <c r="D104" s="179" t="s">
        <v>147</v>
      </c>
      <c r="E104" s="180">
        <v>1</v>
      </c>
      <c r="F104" s="181"/>
      <c r="G104" s="182">
        <f t="shared" si="42"/>
        <v>0</v>
      </c>
      <c r="H104" s="161"/>
      <c r="I104" s="160">
        <f t="shared" si="43"/>
        <v>0</v>
      </c>
      <c r="J104" s="161"/>
      <c r="K104" s="160">
        <f t="shared" si="44"/>
        <v>0</v>
      </c>
      <c r="L104" s="160">
        <v>21</v>
      </c>
      <c r="M104" s="160">
        <f t="shared" si="45"/>
        <v>0</v>
      </c>
      <c r="N104" s="160">
        <v>1.3999999999999999E-4</v>
      </c>
      <c r="O104" s="160">
        <f t="shared" si="46"/>
        <v>0</v>
      </c>
      <c r="P104" s="160">
        <v>0</v>
      </c>
      <c r="Q104" s="160">
        <f t="shared" si="47"/>
        <v>0</v>
      </c>
      <c r="R104" s="160"/>
      <c r="S104" s="160" t="s">
        <v>118</v>
      </c>
      <c r="T104" s="160" t="s">
        <v>118</v>
      </c>
      <c r="U104" s="160">
        <v>8.2000000000000003E-2</v>
      </c>
      <c r="V104" s="160">
        <f t="shared" si="48"/>
        <v>0.08</v>
      </c>
      <c r="W104" s="160"/>
      <c r="X104" s="160" t="s">
        <v>119</v>
      </c>
      <c r="Y104" s="150"/>
      <c r="Z104" s="150"/>
      <c r="AA104" s="150"/>
      <c r="AB104" s="150"/>
      <c r="AC104" s="150"/>
      <c r="AD104" s="150"/>
      <c r="AE104" s="150"/>
      <c r="AF104" s="150"/>
      <c r="AG104" s="150" t="s">
        <v>120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77">
        <v>79</v>
      </c>
      <c r="B105" s="178" t="s">
        <v>304</v>
      </c>
      <c r="C105" s="188" t="s">
        <v>305</v>
      </c>
      <c r="D105" s="179" t="s">
        <v>147</v>
      </c>
      <c r="E105" s="180">
        <v>2</v>
      </c>
      <c r="F105" s="181"/>
      <c r="G105" s="182">
        <f t="shared" si="42"/>
        <v>0</v>
      </c>
      <c r="H105" s="161"/>
      <c r="I105" s="160">
        <f t="shared" si="43"/>
        <v>0</v>
      </c>
      <c r="J105" s="161"/>
      <c r="K105" s="160">
        <f t="shared" si="44"/>
        <v>0</v>
      </c>
      <c r="L105" s="160">
        <v>21</v>
      </c>
      <c r="M105" s="160">
        <f t="shared" si="45"/>
        <v>0</v>
      </c>
      <c r="N105" s="160">
        <v>8.4000000000000003E-4</v>
      </c>
      <c r="O105" s="160">
        <f t="shared" si="46"/>
        <v>0</v>
      </c>
      <c r="P105" s="160">
        <v>0</v>
      </c>
      <c r="Q105" s="160">
        <f t="shared" si="47"/>
        <v>0</v>
      </c>
      <c r="R105" s="160"/>
      <c r="S105" s="160" t="s">
        <v>118</v>
      </c>
      <c r="T105" s="160" t="s">
        <v>118</v>
      </c>
      <c r="U105" s="160">
        <v>0.35099999999999998</v>
      </c>
      <c r="V105" s="160">
        <f t="shared" si="48"/>
        <v>0.7</v>
      </c>
      <c r="W105" s="160"/>
      <c r="X105" s="160" t="s">
        <v>119</v>
      </c>
      <c r="Y105" s="150"/>
      <c r="Z105" s="150"/>
      <c r="AA105" s="150"/>
      <c r="AB105" s="150"/>
      <c r="AC105" s="150"/>
      <c r="AD105" s="150"/>
      <c r="AE105" s="150"/>
      <c r="AF105" s="150"/>
      <c r="AG105" s="150" t="s">
        <v>120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77">
        <v>80</v>
      </c>
      <c r="B106" s="178" t="s">
        <v>306</v>
      </c>
      <c r="C106" s="188" t="s">
        <v>307</v>
      </c>
      <c r="D106" s="179" t="s">
        <v>147</v>
      </c>
      <c r="E106" s="180">
        <v>5</v>
      </c>
      <c r="F106" s="181"/>
      <c r="G106" s="182">
        <f t="shared" si="42"/>
        <v>0</v>
      </c>
      <c r="H106" s="161"/>
      <c r="I106" s="160">
        <f t="shared" si="43"/>
        <v>0</v>
      </c>
      <c r="J106" s="161"/>
      <c r="K106" s="160">
        <f t="shared" si="44"/>
        <v>0</v>
      </c>
      <c r="L106" s="160">
        <v>21</v>
      </c>
      <c r="M106" s="160">
        <f t="shared" si="45"/>
        <v>0</v>
      </c>
      <c r="N106" s="160">
        <v>2.4000000000000001E-4</v>
      </c>
      <c r="O106" s="160">
        <f t="shared" si="46"/>
        <v>0</v>
      </c>
      <c r="P106" s="160">
        <v>0</v>
      </c>
      <c r="Q106" s="160">
        <f t="shared" si="47"/>
        <v>0</v>
      </c>
      <c r="R106" s="160"/>
      <c r="S106" s="160" t="s">
        <v>118</v>
      </c>
      <c r="T106" s="160" t="s">
        <v>118</v>
      </c>
      <c r="U106" s="160">
        <v>0.27800000000000002</v>
      </c>
      <c r="V106" s="160">
        <f t="shared" si="48"/>
        <v>1.39</v>
      </c>
      <c r="W106" s="160"/>
      <c r="X106" s="160" t="s">
        <v>119</v>
      </c>
      <c r="Y106" s="150"/>
      <c r="Z106" s="150"/>
      <c r="AA106" s="150"/>
      <c r="AB106" s="150"/>
      <c r="AC106" s="150"/>
      <c r="AD106" s="150"/>
      <c r="AE106" s="150"/>
      <c r="AF106" s="150"/>
      <c r="AG106" s="150" t="s">
        <v>120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77">
        <v>81</v>
      </c>
      <c r="B107" s="178" t="s">
        <v>308</v>
      </c>
      <c r="C107" s="188" t="s">
        <v>309</v>
      </c>
      <c r="D107" s="179" t="s">
        <v>125</v>
      </c>
      <c r="E107" s="180">
        <v>1</v>
      </c>
      <c r="F107" s="181"/>
      <c r="G107" s="182">
        <f t="shared" si="42"/>
        <v>0</v>
      </c>
      <c r="H107" s="161"/>
      <c r="I107" s="160">
        <f t="shared" si="43"/>
        <v>0</v>
      </c>
      <c r="J107" s="161"/>
      <c r="K107" s="160">
        <f t="shared" si="44"/>
        <v>0</v>
      </c>
      <c r="L107" s="160">
        <v>21</v>
      </c>
      <c r="M107" s="160">
        <f t="shared" si="45"/>
        <v>0</v>
      </c>
      <c r="N107" s="160">
        <v>0</v>
      </c>
      <c r="O107" s="160">
        <f t="shared" si="46"/>
        <v>0</v>
      </c>
      <c r="P107" s="160">
        <v>0</v>
      </c>
      <c r="Q107" s="160">
        <f t="shared" si="47"/>
        <v>0</v>
      </c>
      <c r="R107" s="160"/>
      <c r="S107" s="160" t="s">
        <v>126</v>
      </c>
      <c r="T107" s="160" t="s">
        <v>127</v>
      </c>
      <c r="U107" s="160">
        <v>0</v>
      </c>
      <c r="V107" s="160">
        <f t="shared" si="48"/>
        <v>0</v>
      </c>
      <c r="W107" s="160"/>
      <c r="X107" s="160" t="s">
        <v>119</v>
      </c>
      <c r="Y107" s="150"/>
      <c r="Z107" s="150"/>
      <c r="AA107" s="150"/>
      <c r="AB107" s="150"/>
      <c r="AC107" s="150"/>
      <c r="AD107" s="150"/>
      <c r="AE107" s="150"/>
      <c r="AF107" s="150"/>
      <c r="AG107" s="150" t="s">
        <v>120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77">
        <v>82</v>
      </c>
      <c r="B108" s="178" t="s">
        <v>310</v>
      </c>
      <c r="C108" s="188" t="s">
        <v>311</v>
      </c>
      <c r="D108" s="179" t="s">
        <v>147</v>
      </c>
      <c r="E108" s="180">
        <v>4</v>
      </c>
      <c r="F108" s="181"/>
      <c r="G108" s="182">
        <f t="shared" si="42"/>
        <v>0</v>
      </c>
      <c r="H108" s="161"/>
      <c r="I108" s="160">
        <f t="shared" si="43"/>
        <v>0</v>
      </c>
      <c r="J108" s="161"/>
      <c r="K108" s="160">
        <f t="shared" si="44"/>
        <v>0</v>
      </c>
      <c r="L108" s="160">
        <v>21</v>
      </c>
      <c r="M108" s="160">
        <f t="shared" si="45"/>
        <v>0</v>
      </c>
      <c r="N108" s="160">
        <v>3.0699999999999998E-3</v>
      </c>
      <c r="O108" s="160">
        <f t="shared" si="46"/>
        <v>0.01</v>
      </c>
      <c r="P108" s="160">
        <v>0</v>
      </c>
      <c r="Q108" s="160">
        <f t="shared" si="47"/>
        <v>0</v>
      </c>
      <c r="R108" s="160" t="s">
        <v>173</v>
      </c>
      <c r="S108" s="160" t="s">
        <v>118</v>
      </c>
      <c r="T108" s="160" t="s">
        <v>118</v>
      </c>
      <c r="U108" s="160">
        <v>0</v>
      </c>
      <c r="V108" s="160">
        <f t="shared" si="48"/>
        <v>0</v>
      </c>
      <c r="W108" s="160"/>
      <c r="X108" s="160" t="s">
        <v>174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175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77">
        <v>83</v>
      </c>
      <c r="B109" s="178" t="s">
        <v>312</v>
      </c>
      <c r="C109" s="188" t="s">
        <v>313</v>
      </c>
      <c r="D109" s="179" t="s">
        <v>147</v>
      </c>
      <c r="E109" s="180">
        <v>1</v>
      </c>
      <c r="F109" s="181"/>
      <c r="G109" s="182">
        <f t="shared" si="42"/>
        <v>0</v>
      </c>
      <c r="H109" s="161"/>
      <c r="I109" s="160">
        <f t="shared" si="43"/>
        <v>0</v>
      </c>
      <c r="J109" s="161"/>
      <c r="K109" s="160">
        <f t="shared" si="44"/>
        <v>0</v>
      </c>
      <c r="L109" s="160">
        <v>21</v>
      </c>
      <c r="M109" s="160">
        <f t="shared" si="45"/>
        <v>0</v>
      </c>
      <c r="N109" s="160">
        <v>0</v>
      </c>
      <c r="O109" s="160">
        <f t="shared" si="46"/>
        <v>0</v>
      </c>
      <c r="P109" s="160">
        <v>0</v>
      </c>
      <c r="Q109" s="160">
        <f t="shared" si="47"/>
        <v>0</v>
      </c>
      <c r="R109" s="160"/>
      <c r="S109" s="160" t="s">
        <v>126</v>
      </c>
      <c r="T109" s="160" t="s">
        <v>127</v>
      </c>
      <c r="U109" s="160">
        <v>0</v>
      </c>
      <c r="V109" s="160">
        <f t="shared" si="48"/>
        <v>0</v>
      </c>
      <c r="W109" s="160"/>
      <c r="X109" s="160" t="s">
        <v>174</v>
      </c>
      <c r="Y109" s="150"/>
      <c r="Z109" s="150"/>
      <c r="AA109" s="150"/>
      <c r="AB109" s="150"/>
      <c r="AC109" s="150"/>
      <c r="AD109" s="150"/>
      <c r="AE109" s="150"/>
      <c r="AF109" s="150"/>
      <c r="AG109" s="150" t="s">
        <v>175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71">
        <v>84</v>
      </c>
      <c r="B110" s="172" t="s">
        <v>314</v>
      </c>
      <c r="C110" s="186" t="s">
        <v>315</v>
      </c>
      <c r="D110" s="173" t="s">
        <v>125</v>
      </c>
      <c r="E110" s="174">
        <v>2</v>
      </c>
      <c r="F110" s="175"/>
      <c r="G110" s="176">
        <f t="shared" si="42"/>
        <v>0</v>
      </c>
      <c r="H110" s="161"/>
      <c r="I110" s="160">
        <f t="shared" si="43"/>
        <v>0</v>
      </c>
      <c r="J110" s="161"/>
      <c r="K110" s="160">
        <f t="shared" si="44"/>
        <v>0</v>
      </c>
      <c r="L110" s="160">
        <v>21</v>
      </c>
      <c r="M110" s="160">
        <f t="shared" si="45"/>
        <v>0</v>
      </c>
      <c r="N110" s="160">
        <v>0</v>
      </c>
      <c r="O110" s="160">
        <f t="shared" si="46"/>
        <v>0</v>
      </c>
      <c r="P110" s="160">
        <v>0</v>
      </c>
      <c r="Q110" s="160">
        <f t="shared" si="47"/>
        <v>0</v>
      </c>
      <c r="R110" s="160"/>
      <c r="S110" s="160" t="s">
        <v>126</v>
      </c>
      <c r="T110" s="160" t="s">
        <v>127</v>
      </c>
      <c r="U110" s="160">
        <v>0</v>
      </c>
      <c r="V110" s="160">
        <f t="shared" si="48"/>
        <v>0</v>
      </c>
      <c r="W110" s="160"/>
      <c r="X110" s="160" t="s">
        <v>174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175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57">
        <v>85</v>
      </c>
      <c r="B111" s="158" t="s">
        <v>316</v>
      </c>
      <c r="C111" s="189" t="s">
        <v>317</v>
      </c>
      <c r="D111" s="159" t="s">
        <v>0</v>
      </c>
      <c r="E111" s="183"/>
      <c r="F111" s="161"/>
      <c r="G111" s="160">
        <f t="shared" si="42"/>
        <v>0</v>
      </c>
      <c r="H111" s="161"/>
      <c r="I111" s="160">
        <f t="shared" si="43"/>
        <v>0</v>
      </c>
      <c r="J111" s="161"/>
      <c r="K111" s="160">
        <f t="shared" si="44"/>
        <v>0</v>
      </c>
      <c r="L111" s="160">
        <v>21</v>
      </c>
      <c r="M111" s="160">
        <f t="shared" si="45"/>
        <v>0</v>
      </c>
      <c r="N111" s="160">
        <v>0</v>
      </c>
      <c r="O111" s="160">
        <f t="shared" si="46"/>
        <v>0</v>
      </c>
      <c r="P111" s="160">
        <v>0</v>
      </c>
      <c r="Q111" s="160">
        <f t="shared" si="47"/>
        <v>0</v>
      </c>
      <c r="R111" s="160"/>
      <c r="S111" s="160" t="s">
        <v>118</v>
      </c>
      <c r="T111" s="160" t="s">
        <v>118</v>
      </c>
      <c r="U111" s="160">
        <v>0</v>
      </c>
      <c r="V111" s="160">
        <f t="shared" si="48"/>
        <v>0</v>
      </c>
      <c r="W111" s="160"/>
      <c r="X111" s="160" t="s">
        <v>191</v>
      </c>
      <c r="Y111" s="150"/>
      <c r="Z111" s="150"/>
      <c r="AA111" s="150"/>
      <c r="AB111" s="150"/>
      <c r="AC111" s="150"/>
      <c r="AD111" s="150"/>
      <c r="AE111" s="150"/>
      <c r="AF111" s="150"/>
      <c r="AG111" s="150" t="s">
        <v>192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x14ac:dyDescent="0.2">
      <c r="A112" s="165" t="s">
        <v>113</v>
      </c>
      <c r="B112" s="166" t="s">
        <v>81</v>
      </c>
      <c r="C112" s="185" t="s">
        <v>82</v>
      </c>
      <c r="D112" s="167"/>
      <c r="E112" s="168"/>
      <c r="F112" s="169"/>
      <c r="G112" s="170">
        <f>SUMIF(AG113:AG117,"&lt;&gt;NOR",G113:G117)</f>
        <v>0</v>
      </c>
      <c r="H112" s="164"/>
      <c r="I112" s="164">
        <f>SUM(I113:I117)</f>
        <v>0</v>
      </c>
      <c r="J112" s="164"/>
      <c r="K112" s="164">
        <f>SUM(K113:K117)</f>
        <v>0</v>
      </c>
      <c r="L112" s="164"/>
      <c r="M112" s="164">
        <f>SUM(M113:M117)</f>
        <v>0</v>
      </c>
      <c r="N112" s="164"/>
      <c r="O112" s="164">
        <f>SUM(O113:O117)</f>
        <v>0</v>
      </c>
      <c r="P112" s="164"/>
      <c r="Q112" s="164">
        <f>SUM(Q113:Q117)</f>
        <v>0</v>
      </c>
      <c r="R112" s="164"/>
      <c r="S112" s="164"/>
      <c r="T112" s="164"/>
      <c r="U112" s="164"/>
      <c r="V112" s="164">
        <f>SUM(V113:V117)</f>
        <v>2.66</v>
      </c>
      <c r="W112" s="164"/>
      <c r="X112" s="164"/>
      <c r="AG112" t="s">
        <v>114</v>
      </c>
    </row>
    <row r="113" spans="1:60" outlineLevel="1" x14ac:dyDescent="0.2">
      <c r="A113" s="177">
        <v>86</v>
      </c>
      <c r="B113" s="178" t="s">
        <v>318</v>
      </c>
      <c r="C113" s="188" t="s">
        <v>319</v>
      </c>
      <c r="D113" s="179" t="s">
        <v>144</v>
      </c>
      <c r="E113" s="180">
        <v>4.5999999999999996</v>
      </c>
      <c r="F113" s="181"/>
      <c r="G113" s="182">
        <f>ROUND(E113*F113,2)</f>
        <v>0</v>
      </c>
      <c r="H113" s="161"/>
      <c r="I113" s="160">
        <f>ROUND(E113*H113,2)</f>
        <v>0</v>
      </c>
      <c r="J113" s="161"/>
      <c r="K113" s="160">
        <f>ROUND(E113*J113,2)</f>
        <v>0</v>
      </c>
      <c r="L113" s="160">
        <v>21</v>
      </c>
      <c r="M113" s="160">
        <f>G113*(1+L113/100)</f>
        <v>0</v>
      </c>
      <c r="N113" s="160">
        <v>6.9999999999999994E-5</v>
      </c>
      <c r="O113" s="160">
        <f>ROUND(E113*N113,2)</f>
        <v>0</v>
      </c>
      <c r="P113" s="160">
        <v>0</v>
      </c>
      <c r="Q113" s="160">
        <f>ROUND(E113*P113,2)</f>
        <v>0</v>
      </c>
      <c r="R113" s="160"/>
      <c r="S113" s="160" t="s">
        <v>118</v>
      </c>
      <c r="T113" s="160" t="s">
        <v>118</v>
      </c>
      <c r="U113" s="160">
        <v>8.8999999999999996E-2</v>
      </c>
      <c r="V113" s="160">
        <f>ROUND(E113*U113,2)</f>
        <v>0.41</v>
      </c>
      <c r="W113" s="160"/>
      <c r="X113" s="160" t="s">
        <v>119</v>
      </c>
      <c r="Y113" s="150"/>
      <c r="Z113" s="150"/>
      <c r="AA113" s="150"/>
      <c r="AB113" s="150"/>
      <c r="AC113" s="150"/>
      <c r="AD113" s="150"/>
      <c r="AE113" s="150"/>
      <c r="AF113" s="150"/>
      <c r="AG113" s="150" t="s">
        <v>120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77">
        <v>87</v>
      </c>
      <c r="B114" s="178" t="s">
        <v>320</v>
      </c>
      <c r="C114" s="188" t="s">
        <v>321</v>
      </c>
      <c r="D114" s="179" t="s">
        <v>144</v>
      </c>
      <c r="E114" s="180">
        <v>5.6</v>
      </c>
      <c r="F114" s="181"/>
      <c r="G114" s="182">
        <f>ROUND(E114*F114,2)</f>
        <v>0</v>
      </c>
      <c r="H114" s="161"/>
      <c r="I114" s="160">
        <f>ROUND(E114*H114,2)</f>
        <v>0</v>
      </c>
      <c r="J114" s="161"/>
      <c r="K114" s="160">
        <f>ROUND(E114*J114,2)</f>
        <v>0</v>
      </c>
      <c r="L114" s="160">
        <v>21</v>
      </c>
      <c r="M114" s="160">
        <f>G114*(1+L114/100)</f>
        <v>0</v>
      </c>
      <c r="N114" s="160">
        <v>3.0000000000000001E-5</v>
      </c>
      <c r="O114" s="160">
        <f>ROUND(E114*N114,2)</f>
        <v>0</v>
      </c>
      <c r="P114" s="160">
        <v>0</v>
      </c>
      <c r="Q114" s="160">
        <f>ROUND(E114*P114,2)</f>
        <v>0</v>
      </c>
      <c r="R114" s="160"/>
      <c r="S114" s="160" t="s">
        <v>118</v>
      </c>
      <c r="T114" s="160" t="s">
        <v>118</v>
      </c>
      <c r="U114" s="160">
        <v>2.9000000000000001E-2</v>
      </c>
      <c r="V114" s="160">
        <f>ROUND(E114*U114,2)</f>
        <v>0.16</v>
      </c>
      <c r="W114" s="160"/>
      <c r="X114" s="160" t="s">
        <v>119</v>
      </c>
      <c r="Y114" s="150"/>
      <c r="Z114" s="150"/>
      <c r="AA114" s="150"/>
      <c r="AB114" s="150"/>
      <c r="AC114" s="150"/>
      <c r="AD114" s="150"/>
      <c r="AE114" s="150"/>
      <c r="AF114" s="150"/>
      <c r="AG114" s="150" t="s">
        <v>120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77">
        <v>88</v>
      </c>
      <c r="B115" s="178" t="s">
        <v>322</v>
      </c>
      <c r="C115" s="188" t="s">
        <v>323</v>
      </c>
      <c r="D115" s="179" t="s">
        <v>144</v>
      </c>
      <c r="E115" s="180">
        <v>18</v>
      </c>
      <c r="F115" s="181"/>
      <c r="G115" s="182">
        <f>ROUND(E115*F115,2)</f>
        <v>0</v>
      </c>
      <c r="H115" s="161"/>
      <c r="I115" s="160">
        <f>ROUND(E115*H115,2)</f>
        <v>0</v>
      </c>
      <c r="J115" s="161"/>
      <c r="K115" s="160">
        <f>ROUND(E115*J115,2)</f>
        <v>0</v>
      </c>
      <c r="L115" s="160">
        <v>21</v>
      </c>
      <c r="M115" s="160">
        <f>G115*(1+L115/100)</f>
        <v>0</v>
      </c>
      <c r="N115" s="160">
        <v>4.0000000000000003E-5</v>
      </c>
      <c r="O115" s="160">
        <f>ROUND(E115*N115,2)</f>
        <v>0</v>
      </c>
      <c r="P115" s="160">
        <v>0</v>
      </c>
      <c r="Q115" s="160">
        <f>ROUND(E115*P115,2)</f>
        <v>0</v>
      </c>
      <c r="R115" s="160"/>
      <c r="S115" s="160" t="s">
        <v>118</v>
      </c>
      <c r="T115" s="160" t="s">
        <v>118</v>
      </c>
      <c r="U115" s="160">
        <v>2.1000000000000001E-2</v>
      </c>
      <c r="V115" s="160">
        <f>ROUND(E115*U115,2)</f>
        <v>0.38</v>
      </c>
      <c r="W115" s="160"/>
      <c r="X115" s="160" t="s">
        <v>119</v>
      </c>
      <c r="Y115" s="150"/>
      <c r="Z115" s="150"/>
      <c r="AA115" s="150"/>
      <c r="AB115" s="150"/>
      <c r="AC115" s="150"/>
      <c r="AD115" s="150"/>
      <c r="AE115" s="150"/>
      <c r="AF115" s="150"/>
      <c r="AG115" s="150" t="s">
        <v>120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ht="22.5" outlineLevel="1" x14ac:dyDescent="0.2">
      <c r="A116" s="171">
        <v>89</v>
      </c>
      <c r="B116" s="172" t="s">
        <v>324</v>
      </c>
      <c r="C116" s="186" t="s">
        <v>325</v>
      </c>
      <c r="D116" s="173" t="s">
        <v>140</v>
      </c>
      <c r="E116" s="174">
        <v>4.5</v>
      </c>
      <c r="F116" s="175"/>
      <c r="G116" s="176">
        <f>ROUND(E116*F116,2)</f>
        <v>0</v>
      </c>
      <c r="H116" s="161"/>
      <c r="I116" s="160">
        <f>ROUND(E116*H116,2)</f>
        <v>0</v>
      </c>
      <c r="J116" s="161"/>
      <c r="K116" s="160">
        <f>ROUND(E116*J116,2)</f>
        <v>0</v>
      </c>
      <c r="L116" s="160">
        <v>21</v>
      </c>
      <c r="M116" s="160">
        <f>G116*(1+L116/100)</f>
        <v>0</v>
      </c>
      <c r="N116" s="160">
        <v>2.5999999999999998E-4</v>
      </c>
      <c r="O116" s="160">
        <f>ROUND(E116*N116,2)</f>
        <v>0</v>
      </c>
      <c r="P116" s="160">
        <v>0</v>
      </c>
      <c r="Q116" s="160">
        <f>ROUND(E116*P116,2)</f>
        <v>0</v>
      </c>
      <c r="R116" s="160"/>
      <c r="S116" s="160" t="s">
        <v>118</v>
      </c>
      <c r="T116" s="160" t="s">
        <v>118</v>
      </c>
      <c r="U116" s="160">
        <v>0.37974999999999998</v>
      </c>
      <c r="V116" s="160">
        <f>ROUND(E116*U116,2)</f>
        <v>1.71</v>
      </c>
      <c r="W116" s="160"/>
      <c r="X116" s="160" t="s">
        <v>326</v>
      </c>
      <c r="Y116" s="150"/>
      <c r="Z116" s="150"/>
      <c r="AA116" s="150"/>
      <c r="AB116" s="150"/>
      <c r="AC116" s="150"/>
      <c r="AD116" s="150"/>
      <c r="AE116" s="150"/>
      <c r="AF116" s="150"/>
      <c r="AG116" s="150" t="s">
        <v>327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7"/>
      <c r="B117" s="158"/>
      <c r="C117" s="187" t="s">
        <v>328</v>
      </c>
      <c r="D117" s="162"/>
      <c r="E117" s="163">
        <v>4.5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122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x14ac:dyDescent="0.2">
      <c r="A118" s="165" t="s">
        <v>113</v>
      </c>
      <c r="B118" s="166" t="s">
        <v>83</v>
      </c>
      <c r="C118" s="185" t="s">
        <v>84</v>
      </c>
      <c r="D118" s="167"/>
      <c r="E118" s="168"/>
      <c r="F118" s="169"/>
      <c r="G118" s="170">
        <f>SUMIF(AG119:AG119,"&lt;&gt;NOR",G119:G119)</f>
        <v>0</v>
      </c>
      <c r="H118" s="164"/>
      <c r="I118" s="164">
        <f>SUM(I119:I119)</f>
        <v>0</v>
      </c>
      <c r="J118" s="164"/>
      <c r="K118" s="164">
        <f>SUM(K119:K119)</f>
        <v>0</v>
      </c>
      <c r="L118" s="164"/>
      <c r="M118" s="164">
        <f>SUM(M119:M119)</f>
        <v>0</v>
      </c>
      <c r="N118" s="164"/>
      <c r="O118" s="164">
        <f>SUM(O119:O119)</f>
        <v>0</v>
      </c>
      <c r="P118" s="164"/>
      <c r="Q118" s="164">
        <f>SUM(Q119:Q119)</f>
        <v>0</v>
      </c>
      <c r="R118" s="164"/>
      <c r="S118" s="164"/>
      <c r="T118" s="164"/>
      <c r="U118" s="164"/>
      <c r="V118" s="164">
        <f>SUM(V119:V119)</f>
        <v>0</v>
      </c>
      <c r="W118" s="164"/>
      <c r="X118" s="164"/>
      <c r="AG118" t="s">
        <v>114</v>
      </c>
    </row>
    <row r="119" spans="1:60" outlineLevel="1" x14ac:dyDescent="0.2">
      <c r="A119" s="177">
        <v>90</v>
      </c>
      <c r="B119" s="178" t="s">
        <v>329</v>
      </c>
      <c r="C119" s="188" t="s">
        <v>330</v>
      </c>
      <c r="D119" s="179" t="s">
        <v>331</v>
      </c>
      <c r="E119" s="180">
        <v>1</v>
      </c>
      <c r="F119" s="181"/>
      <c r="G119" s="182">
        <f>ROUND(E119*F119,2)</f>
        <v>0</v>
      </c>
      <c r="H119" s="161"/>
      <c r="I119" s="160">
        <f>ROUND(E119*H119,2)</f>
        <v>0</v>
      </c>
      <c r="J119" s="161"/>
      <c r="K119" s="160">
        <f>ROUND(E119*J119,2)</f>
        <v>0</v>
      </c>
      <c r="L119" s="160">
        <v>21</v>
      </c>
      <c r="M119" s="160">
        <f>G119*(1+L119/100)</f>
        <v>0</v>
      </c>
      <c r="N119" s="160">
        <v>0</v>
      </c>
      <c r="O119" s="160">
        <f>ROUND(E119*N119,2)</f>
        <v>0</v>
      </c>
      <c r="P119" s="160">
        <v>0</v>
      </c>
      <c r="Q119" s="160">
        <f>ROUND(E119*P119,2)</f>
        <v>0</v>
      </c>
      <c r="R119" s="160"/>
      <c r="S119" s="160" t="s">
        <v>126</v>
      </c>
      <c r="T119" s="160" t="s">
        <v>127</v>
      </c>
      <c r="U119" s="160">
        <v>0</v>
      </c>
      <c r="V119" s="160">
        <f>ROUND(E119*U119,2)</f>
        <v>0</v>
      </c>
      <c r="W119" s="160"/>
      <c r="X119" s="160" t="s">
        <v>119</v>
      </c>
      <c r="Y119" s="150"/>
      <c r="Z119" s="150"/>
      <c r="AA119" s="150"/>
      <c r="AB119" s="150"/>
      <c r="AC119" s="150"/>
      <c r="AD119" s="150"/>
      <c r="AE119" s="150"/>
      <c r="AF119" s="150"/>
      <c r="AG119" s="150" t="s">
        <v>120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x14ac:dyDescent="0.2">
      <c r="A120" s="165" t="s">
        <v>113</v>
      </c>
      <c r="B120" s="166" t="s">
        <v>85</v>
      </c>
      <c r="C120" s="185" t="s">
        <v>29</v>
      </c>
      <c r="D120" s="167"/>
      <c r="E120" s="168"/>
      <c r="F120" s="169"/>
      <c r="G120" s="170">
        <f>SUMIF(AG121:AG122,"&lt;&gt;NOR",G121:G122)</f>
        <v>0</v>
      </c>
      <c r="H120" s="164"/>
      <c r="I120" s="164">
        <f>SUM(I121:I122)</f>
        <v>0</v>
      </c>
      <c r="J120" s="164"/>
      <c r="K120" s="164">
        <f>SUM(K121:K122)</f>
        <v>0</v>
      </c>
      <c r="L120" s="164"/>
      <c r="M120" s="164">
        <f>SUM(M121:M122)</f>
        <v>0</v>
      </c>
      <c r="N120" s="164"/>
      <c r="O120" s="164">
        <f>SUM(O121:O122)</f>
        <v>0</v>
      </c>
      <c r="P120" s="164"/>
      <c r="Q120" s="164">
        <f>SUM(Q121:Q122)</f>
        <v>0</v>
      </c>
      <c r="R120" s="164"/>
      <c r="S120" s="164"/>
      <c r="T120" s="164"/>
      <c r="U120" s="164"/>
      <c r="V120" s="164">
        <f>SUM(V121:V122)</f>
        <v>0</v>
      </c>
      <c r="W120" s="164"/>
      <c r="X120" s="164"/>
      <c r="AG120" t="s">
        <v>114</v>
      </c>
    </row>
    <row r="121" spans="1:60" outlineLevel="1" x14ac:dyDescent="0.2">
      <c r="A121" s="177">
        <v>91</v>
      </c>
      <c r="B121" s="178" t="s">
        <v>332</v>
      </c>
      <c r="C121" s="188" t="s">
        <v>333</v>
      </c>
      <c r="D121" s="179" t="s">
        <v>331</v>
      </c>
      <c r="E121" s="180">
        <v>1</v>
      </c>
      <c r="F121" s="181"/>
      <c r="G121" s="182">
        <f>ROUND(E121*F121,2)</f>
        <v>0</v>
      </c>
      <c r="H121" s="161"/>
      <c r="I121" s="160">
        <f>ROUND(E121*H121,2)</f>
        <v>0</v>
      </c>
      <c r="J121" s="161"/>
      <c r="K121" s="160">
        <f>ROUND(E121*J121,2)</f>
        <v>0</v>
      </c>
      <c r="L121" s="160">
        <v>21</v>
      </c>
      <c r="M121" s="160">
        <f>G121*(1+L121/100)</f>
        <v>0</v>
      </c>
      <c r="N121" s="160">
        <v>0</v>
      </c>
      <c r="O121" s="160">
        <f>ROUND(E121*N121,2)</f>
        <v>0</v>
      </c>
      <c r="P121" s="160">
        <v>0</v>
      </c>
      <c r="Q121" s="160">
        <f>ROUND(E121*P121,2)</f>
        <v>0</v>
      </c>
      <c r="R121" s="160"/>
      <c r="S121" s="160" t="s">
        <v>118</v>
      </c>
      <c r="T121" s="160" t="s">
        <v>127</v>
      </c>
      <c r="U121" s="160">
        <v>0</v>
      </c>
      <c r="V121" s="160">
        <f>ROUND(E121*U121,2)</f>
        <v>0</v>
      </c>
      <c r="W121" s="160"/>
      <c r="X121" s="160" t="s">
        <v>334</v>
      </c>
      <c r="Y121" s="150"/>
      <c r="Z121" s="150"/>
      <c r="AA121" s="150"/>
      <c r="AB121" s="150"/>
      <c r="AC121" s="150"/>
      <c r="AD121" s="150"/>
      <c r="AE121" s="150"/>
      <c r="AF121" s="150"/>
      <c r="AG121" s="150" t="s">
        <v>335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77">
        <v>92</v>
      </c>
      <c r="B122" s="178" t="s">
        <v>336</v>
      </c>
      <c r="C122" s="188" t="s">
        <v>337</v>
      </c>
      <c r="D122" s="179" t="s">
        <v>331</v>
      </c>
      <c r="E122" s="180">
        <v>1</v>
      </c>
      <c r="F122" s="181"/>
      <c r="G122" s="182">
        <f>ROUND(E122*F122,2)</f>
        <v>0</v>
      </c>
      <c r="H122" s="161"/>
      <c r="I122" s="160">
        <f>ROUND(E122*H122,2)</f>
        <v>0</v>
      </c>
      <c r="J122" s="161"/>
      <c r="K122" s="160">
        <f>ROUND(E122*J122,2)</f>
        <v>0</v>
      </c>
      <c r="L122" s="160">
        <v>21</v>
      </c>
      <c r="M122" s="160">
        <f>G122*(1+L122/100)</f>
        <v>0</v>
      </c>
      <c r="N122" s="160">
        <v>0</v>
      </c>
      <c r="O122" s="160">
        <f>ROUND(E122*N122,2)</f>
        <v>0</v>
      </c>
      <c r="P122" s="160">
        <v>0</v>
      </c>
      <c r="Q122" s="160">
        <f>ROUND(E122*P122,2)</f>
        <v>0</v>
      </c>
      <c r="R122" s="160"/>
      <c r="S122" s="160" t="s">
        <v>118</v>
      </c>
      <c r="T122" s="160" t="s">
        <v>127</v>
      </c>
      <c r="U122" s="160">
        <v>0</v>
      </c>
      <c r="V122" s="160">
        <f>ROUND(E122*U122,2)</f>
        <v>0</v>
      </c>
      <c r="W122" s="160"/>
      <c r="X122" s="160" t="s">
        <v>334</v>
      </c>
      <c r="Y122" s="150"/>
      <c r="Z122" s="150"/>
      <c r="AA122" s="150"/>
      <c r="AB122" s="150"/>
      <c r="AC122" s="150"/>
      <c r="AD122" s="150"/>
      <c r="AE122" s="150"/>
      <c r="AF122" s="150"/>
      <c r="AG122" s="150" t="s">
        <v>338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x14ac:dyDescent="0.2">
      <c r="A123" s="165" t="s">
        <v>113</v>
      </c>
      <c r="B123" s="166" t="s">
        <v>86</v>
      </c>
      <c r="C123" s="185" t="s">
        <v>30</v>
      </c>
      <c r="D123" s="167"/>
      <c r="E123" s="168"/>
      <c r="F123" s="169"/>
      <c r="G123" s="170">
        <f>SUMIF(AG124:AG126,"&lt;&gt;NOR",G124:G126)</f>
        <v>0</v>
      </c>
      <c r="H123" s="164"/>
      <c r="I123" s="164">
        <f>SUM(I124:I126)</f>
        <v>0</v>
      </c>
      <c r="J123" s="164"/>
      <c r="K123" s="164">
        <f>SUM(K124:K126)</f>
        <v>0</v>
      </c>
      <c r="L123" s="164"/>
      <c r="M123" s="164">
        <f>SUM(M124:M126)</f>
        <v>0</v>
      </c>
      <c r="N123" s="164"/>
      <c r="O123" s="164">
        <f>SUM(O124:O126)</f>
        <v>0</v>
      </c>
      <c r="P123" s="164"/>
      <c r="Q123" s="164">
        <f>SUM(Q124:Q126)</f>
        <v>0</v>
      </c>
      <c r="R123" s="164"/>
      <c r="S123" s="164"/>
      <c r="T123" s="164"/>
      <c r="U123" s="164"/>
      <c r="V123" s="164">
        <f>SUM(V124:V126)</f>
        <v>0</v>
      </c>
      <c r="W123" s="164"/>
      <c r="X123" s="164"/>
      <c r="AG123" t="s">
        <v>114</v>
      </c>
    </row>
    <row r="124" spans="1:60" outlineLevel="1" x14ac:dyDescent="0.2">
      <c r="A124" s="177">
        <v>93</v>
      </c>
      <c r="B124" s="178" t="s">
        <v>339</v>
      </c>
      <c r="C124" s="188" t="s">
        <v>340</v>
      </c>
      <c r="D124" s="179" t="s">
        <v>331</v>
      </c>
      <c r="E124" s="180">
        <v>1</v>
      </c>
      <c r="F124" s="181"/>
      <c r="G124" s="182">
        <f>ROUND(E124*F124,2)</f>
        <v>0</v>
      </c>
      <c r="H124" s="161"/>
      <c r="I124" s="160">
        <f>ROUND(E124*H124,2)</f>
        <v>0</v>
      </c>
      <c r="J124" s="161"/>
      <c r="K124" s="160">
        <f>ROUND(E124*J124,2)</f>
        <v>0</v>
      </c>
      <c r="L124" s="160">
        <v>21</v>
      </c>
      <c r="M124" s="160">
        <f>G124*(1+L124/100)</f>
        <v>0</v>
      </c>
      <c r="N124" s="160">
        <v>0</v>
      </c>
      <c r="O124" s="160">
        <f>ROUND(E124*N124,2)</f>
        <v>0</v>
      </c>
      <c r="P124" s="160">
        <v>0</v>
      </c>
      <c r="Q124" s="160">
        <f>ROUND(E124*P124,2)</f>
        <v>0</v>
      </c>
      <c r="R124" s="160"/>
      <c r="S124" s="160" t="s">
        <v>118</v>
      </c>
      <c r="T124" s="160" t="s">
        <v>127</v>
      </c>
      <c r="U124" s="160">
        <v>0</v>
      </c>
      <c r="V124" s="160">
        <f>ROUND(E124*U124,2)</f>
        <v>0</v>
      </c>
      <c r="W124" s="160"/>
      <c r="X124" s="160" t="s">
        <v>334</v>
      </c>
      <c r="Y124" s="150"/>
      <c r="Z124" s="150"/>
      <c r="AA124" s="150"/>
      <c r="AB124" s="150"/>
      <c r="AC124" s="150"/>
      <c r="AD124" s="150"/>
      <c r="AE124" s="150"/>
      <c r="AF124" s="150"/>
      <c r="AG124" s="150" t="s">
        <v>341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71">
        <v>94</v>
      </c>
      <c r="B125" s="172" t="s">
        <v>342</v>
      </c>
      <c r="C125" s="186" t="s">
        <v>343</v>
      </c>
      <c r="D125" s="173" t="s">
        <v>331</v>
      </c>
      <c r="E125" s="174">
        <v>1</v>
      </c>
      <c r="F125" s="175"/>
      <c r="G125" s="176">
        <f>ROUND(E125*F125,2)</f>
        <v>0</v>
      </c>
      <c r="H125" s="161"/>
      <c r="I125" s="160">
        <f>ROUND(E125*H125,2)</f>
        <v>0</v>
      </c>
      <c r="J125" s="161"/>
      <c r="K125" s="160">
        <f>ROUND(E125*J125,2)</f>
        <v>0</v>
      </c>
      <c r="L125" s="160">
        <v>21</v>
      </c>
      <c r="M125" s="160">
        <f>G125*(1+L125/100)</f>
        <v>0</v>
      </c>
      <c r="N125" s="160">
        <v>0</v>
      </c>
      <c r="O125" s="160">
        <f>ROUND(E125*N125,2)</f>
        <v>0</v>
      </c>
      <c r="P125" s="160">
        <v>0</v>
      </c>
      <c r="Q125" s="160">
        <f>ROUND(E125*P125,2)</f>
        <v>0</v>
      </c>
      <c r="R125" s="160"/>
      <c r="S125" s="160" t="s">
        <v>118</v>
      </c>
      <c r="T125" s="160" t="s">
        <v>127</v>
      </c>
      <c r="U125" s="160">
        <v>0</v>
      </c>
      <c r="V125" s="160">
        <f>ROUND(E125*U125,2)</f>
        <v>0</v>
      </c>
      <c r="W125" s="160"/>
      <c r="X125" s="160" t="s">
        <v>334</v>
      </c>
      <c r="Y125" s="150"/>
      <c r="Z125" s="150"/>
      <c r="AA125" s="150"/>
      <c r="AB125" s="150"/>
      <c r="AC125" s="150"/>
      <c r="AD125" s="150"/>
      <c r="AE125" s="150"/>
      <c r="AF125" s="150"/>
      <c r="AG125" s="150" t="s">
        <v>341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7"/>
      <c r="B126" s="158"/>
      <c r="C126" s="187" t="s">
        <v>344</v>
      </c>
      <c r="D126" s="162"/>
      <c r="E126" s="163">
        <v>1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122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x14ac:dyDescent="0.2">
      <c r="A127" s="3"/>
      <c r="B127" s="4"/>
      <c r="C127" s="190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AE127">
        <v>15</v>
      </c>
      <c r="AF127">
        <v>21</v>
      </c>
      <c r="AG127" t="s">
        <v>100</v>
      </c>
    </row>
    <row r="128" spans="1:60" x14ac:dyDescent="0.2">
      <c r="A128" s="153"/>
      <c r="B128" s="154" t="s">
        <v>31</v>
      </c>
      <c r="C128" s="191"/>
      <c r="D128" s="155"/>
      <c r="E128" s="156"/>
      <c r="F128" s="156"/>
      <c r="G128" s="184">
        <f>G8+G11+G16+G26+G43+G52+G59+G63+G70+G87+G112+G118+G120+G123</f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E128">
        <f>SUMIF(L7:L126,AE127,G7:G126)</f>
        <v>0</v>
      </c>
      <c r="AF128">
        <f>SUMIF(L7:L126,AF127,G7:G126)</f>
        <v>0</v>
      </c>
      <c r="AG128" t="s">
        <v>345</v>
      </c>
    </row>
    <row r="129" spans="1:33" x14ac:dyDescent="0.2">
      <c r="A129" s="3"/>
      <c r="B129" s="4"/>
      <c r="C129" s="190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33" x14ac:dyDescent="0.2">
      <c r="A130" s="3"/>
      <c r="B130" s="4"/>
      <c r="C130" s="190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257" t="s">
        <v>346</v>
      </c>
      <c r="B131" s="257"/>
      <c r="C131" s="258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A132" s="259"/>
      <c r="B132" s="260"/>
      <c r="C132" s="261"/>
      <c r="D132" s="260"/>
      <c r="E132" s="260"/>
      <c r="F132" s="260"/>
      <c r="G132" s="262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G132" t="s">
        <v>347</v>
      </c>
    </row>
    <row r="133" spans="1:33" x14ac:dyDescent="0.2">
      <c r="A133" s="263"/>
      <c r="B133" s="264"/>
      <c r="C133" s="265"/>
      <c r="D133" s="264"/>
      <c r="E133" s="264"/>
      <c r="F133" s="264"/>
      <c r="G133" s="266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">
      <c r="A134" s="263"/>
      <c r="B134" s="264"/>
      <c r="C134" s="265"/>
      <c r="D134" s="264"/>
      <c r="E134" s="264"/>
      <c r="F134" s="264"/>
      <c r="G134" s="266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33" x14ac:dyDescent="0.2">
      <c r="A135" s="263"/>
      <c r="B135" s="264"/>
      <c r="C135" s="265"/>
      <c r="D135" s="264"/>
      <c r="E135" s="264"/>
      <c r="F135" s="264"/>
      <c r="G135" s="266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33" x14ac:dyDescent="0.2">
      <c r="A136" s="267"/>
      <c r="B136" s="268"/>
      <c r="C136" s="269"/>
      <c r="D136" s="268"/>
      <c r="E136" s="268"/>
      <c r="F136" s="268"/>
      <c r="G136" s="270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33" x14ac:dyDescent="0.2">
      <c r="A137" s="3"/>
      <c r="B137" s="4"/>
      <c r="C137" s="190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33" x14ac:dyDescent="0.2">
      <c r="C138" s="192"/>
      <c r="D138" s="10"/>
      <c r="AG138" t="s">
        <v>348</v>
      </c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32:G136"/>
    <mergeCell ref="A1:G1"/>
    <mergeCell ref="C2:G2"/>
    <mergeCell ref="C3:G3"/>
    <mergeCell ref="C4:G4"/>
    <mergeCell ref="A131:C13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D.2.1.C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D.2.1.C Pol'!Názvy_tisku</vt:lpstr>
      <vt:lpstr>oadresa</vt:lpstr>
      <vt:lpstr>Stavba!Objednatel</vt:lpstr>
      <vt:lpstr>Stavba!Objekt</vt:lpstr>
      <vt:lpstr>'01 D.2.1.C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2021-06-22T10:07:27Z</dcterms:modified>
</cp:coreProperties>
</file>